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fbc51eff46a4a4c/Dopusti/Tajska/"/>
    </mc:Choice>
  </mc:AlternateContent>
  <xr:revisionPtr revIDLastSave="83" documentId="13_ncr:1_{B004FAC5-9462-46CF-AECF-4940C52AEFAA}" xr6:coauthVersionLast="47" xr6:coauthVersionMax="47" xr10:uidLastSave="{7F4DC3C2-FD49-49EB-AFF0-D121F74DE7BC}"/>
  <bookViews>
    <workbookView xWindow="-108" yWindow="-108" windowWidth="23256" windowHeight="12576" activeTab="6" xr2:uid="{DC31A7A7-CFE2-44F1-AAE7-571792920A20}"/>
  </bookViews>
  <sheets>
    <sheet name="Naslovna stran" sheetId="13" r:id="rId1"/>
    <sheet name="Hoteli, prevozi, hrana" sheetId="14" r:id="rId2"/>
    <sheet name="Arhiv (prevozi)" sheetId="5" state="hidden" r:id="rId3"/>
    <sheet name="Arhiv (hoteli)" sheetId="3" state="hidden" r:id="rId4"/>
    <sheet name="Arhiv (hrana)" sheetId="4" state="hidden" r:id="rId5"/>
    <sheet name="Arhiv (ogledi)" sheetId="1" state="hidden" r:id="rId6"/>
    <sheet name="Celotni načrt" sheetId="17" r:id="rId7"/>
    <sheet name="Arhiv (hoteli 2)" sheetId="9" state="hidden" r:id="rId8"/>
    <sheet name="Koledar" sheetId="18" r:id="rId9"/>
    <sheet name="Arhiv (celotni načrt)" sheetId="10" state="hidden" r:id="rId10"/>
    <sheet name="Long-term" sheetId="11" state="hidden" r:id="rId1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2" i="14" l="1"/>
  <c r="K40" i="14"/>
  <c r="K38" i="14"/>
  <c r="K36" i="14"/>
  <c r="K34" i="14"/>
  <c r="K32" i="14"/>
  <c r="B7" i="14"/>
  <c r="B11" i="14" s="1"/>
  <c r="B17" i="14" s="1"/>
  <c r="B22" i="14" s="1"/>
  <c r="I32" i="14"/>
  <c r="J32" i="14"/>
  <c r="I34" i="14"/>
  <c r="J34" i="14"/>
  <c r="I36" i="14"/>
  <c r="J36" i="14"/>
  <c r="I38" i="14"/>
  <c r="J38" i="14"/>
  <c r="I40" i="14"/>
  <c r="J40" i="14"/>
  <c r="I42" i="14"/>
  <c r="J42" i="14"/>
  <c r="K295" i="17"/>
  <c r="K293" i="17"/>
  <c r="K229" i="17"/>
  <c r="K227" i="17"/>
  <c r="K209" i="17"/>
  <c r="K186" i="17"/>
  <c r="K184" i="17"/>
  <c r="K182" i="17"/>
  <c r="K180" i="17"/>
  <c r="K178" i="17"/>
  <c r="K164" i="17"/>
  <c r="K160" i="17"/>
  <c r="K156" i="17"/>
  <c r="K144" i="17"/>
  <c r="K140" i="17"/>
  <c r="K127" i="17"/>
  <c r="K119" i="17"/>
  <c r="K115" i="17"/>
  <c r="K71" i="17"/>
  <c r="K58" i="17"/>
  <c r="K56" i="17"/>
  <c r="K48" i="17"/>
  <c r="K39" i="17"/>
  <c r="K33" i="17"/>
  <c r="K8" i="17"/>
  <c r="I201" i="17"/>
  <c r="I197" i="17"/>
  <c r="I82" i="17"/>
  <c r="I27" i="17"/>
  <c r="I23" i="17"/>
  <c r="I19" i="17"/>
  <c r="I43" i="13"/>
  <c r="I38" i="13"/>
  <c r="L27" i="14"/>
  <c r="I25" i="13"/>
  <c r="I20" i="13"/>
  <c r="L20" i="14"/>
  <c r="L15" i="14"/>
  <c r="L9" i="14"/>
  <c r="L5" i="14"/>
  <c r="J24" i="14"/>
  <c r="I3" i="14"/>
  <c r="F8" i="11"/>
  <c r="C5" i="11"/>
  <c r="D5" i="11"/>
  <c r="C6" i="11"/>
  <c r="C7" i="11"/>
  <c r="D7" i="11"/>
  <c r="E5" i="11"/>
  <c r="E6" i="11"/>
  <c r="E7" i="11"/>
  <c r="C4" i="11"/>
  <c r="D4" i="11"/>
  <c r="E4" i="11"/>
  <c r="K16" i="1"/>
  <c r="K21" i="1"/>
  <c r="K22" i="1"/>
  <c r="K23" i="1"/>
  <c r="H21" i="9"/>
  <c r="C8" i="11"/>
  <c r="E8" i="11"/>
  <c r="D6" i="11"/>
  <c r="D8" i="11"/>
  <c r="N32" i="5"/>
  <c r="E12" i="4"/>
  <c r="F12" i="4"/>
  <c r="F13" i="4"/>
  <c r="G12" i="4"/>
  <c r="G13" i="4"/>
  <c r="D12" i="4"/>
  <c r="F5" i="4"/>
  <c r="G5" i="4"/>
  <c r="F6" i="4"/>
  <c r="G6" i="4"/>
  <c r="F7" i="4"/>
  <c r="G7" i="4"/>
  <c r="F8" i="4"/>
  <c r="G8" i="4"/>
  <c r="F9" i="4"/>
  <c r="G9" i="4"/>
  <c r="F10" i="4"/>
  <c r="G10" i="4"/>
  <c r="F11" i="4"/>
  <c r="G11" i="4"/>
  <c r="K25" i="1"/>
  <c r="K26" i="1"/>
  <c r="K27" i="1"/>
  <c r="K28" i="1"/>
  <c r="K29" i="1"/>
  <c r="K30" i="1"/>
  <c r="K31" i="1"/>
  <c r="K32" i="1"/>
  <c r="K33" i="1"/>
  <c r="K34" i="1"/>
  <c r="K35" i="1"/>
  <c r="F11" i="3"/>
  <c r="F35" i="3"/>
  <c r="F34" i="3"/>
  <c r="F33" i="3"/>
  <c r="F32" i="3"/>
  <c r="F15" i="3"/>
  <c r="F12" i="3"/>
  <c r="F13" i="3"/>
  <c r="F14" i="3"/>
  <c r="F16" i="3"/>
  <c r="F17" i="3"/>
  <c r="F19" i="3"/>
  <c r="F3" i="3"/>
  <c r="F29" i="3"/>
  <c r="F4" i="3"/>
  <c r="F5" i="3"/>
  <c r="F6" i="3"/>
  <c r="F7" i="3"/>
  <c r="F8" i="3"/>
  <c r="F9" i="3"/>
  <c r="F10" i="3"/>
  <c r="F18" i="3"/>
  <c r="F20" i="3"/>
  <c r="F21" i="3"/>
  <c r="F22" i="3"/>
  <c r="F23" i="3"/>
  <c r="F24" i="3"/>
  <c r="F25" i="3"/>
  <c r="F26" i="3"/>
  <c r="F28" i="3"/>
  <c r="F30" i="3"/>
  <c r="F31" i="3"/>
  <c r="F27" i="3"/>
  <c r="J12" i="1"/>
  <c r="K12" i="1"/>
  <c r="K8" i="1"/>
  <c r="K4" i="1"/>
  <c r="K5" i="1"/>
  <c r="K6" i="1"/>
  <c r="K7" i="1"/>
  <c r="K9" i="1"/>
  <c r="K10" i="1"/>
  <c r="K11" i="1"/>
  <c r="K3" i="1"/>
  <c r="K14" i="1"/>
  <c r="K20" i="1"/>
  <c r="K15" i="1"/>
  <c r="K50" i="1"/>
  <c r="K51" i="1"/>
  <c r="K52" i="1"/>
  <c r="K53" i="1"/>
  <c r="K54" i="1"/>
  <c r="K55" i="1"/>
  <c r="K56" i="1"/>
  <c r="K57" i="1"/>
  <c r="K58" i="1"/>
  <c r="K59" i="1"/>
  <c r="K60" i="1"/>
  <c r="K61" i="1"/>
  <c r="K37" i="1"/>
  <c r="K17" i="1"/>
  <c r="S23" i="1"/>
  <c r="S16" i="1"/>
  <c r="S50" i="1"/>
  <c r="S51" i="1"/>
  <c r="R23" i="1"/>
  <c r="R16" i="1"/>
  <c r="R50" i="1"/>
  <c r="R51" i="1"/>
  <c r="H13" i="4"/>
  <c r="K44" i="14" l="1"/>
  <c r="L26" i="14"/>
  <c r="L29" i="14" s="1"/>
  <c r="I46" i="13"/>
  <c r="I47" i="13" s="1"/>
  <c r="I28" i="13"/>
  <c r="I29" i="13" s="1"/>
</calcChain>
</file>

<file path=xl/sharedStrings.xml><?xml version="1.0" encoding="utf-8"?>
<sst xmlns="http://schemas.openxmlformats.org/spreadsheetml/2006/main" count="900" uniqueCount="449">
  <si>
    <t>Grand Palace</t>
  </si>
  <si>
    <t>Chatuchak Market</t>
  </si>
  <si>
    <t>Siam Paragon</t>
  </si>
  <si>
    <t>Bangkok National Museum - Thursday English Tour</t>
  </si>
  <si>
    <t>Lumpini Park</t>
  </si>
  <si>
    <t>Ime</t>
  </si>
  <si>
    <t>Komentar</t>
  </si>
  <si>
    <t>Mesto</t>
  </si>
  <si>
    <t>Bangkok</t>
  </si>
  <si>
    <t>Sathorn Unique Tower - Climb</t>
  </si>
  <si>
    <t>Damnoen Saduak Floating Market</t>
  </si>
  <si>
    <t>Trip to Koh Phi Phi</t>
  </si>
  <si>
    <t>Islands</t>
  </si>
  <si>
    <t>Khao Yai National Park</t>
  </si>
  <si>
    <t>Bangkok - train, bus</t>
  </si>
  <si>
    <t>Phang Nga Bay</t>
  </si>
  <si>
    <t>Close to Kok Phi Phi</t>
  </si>
  <si>
    <t>Railay Beach</t>
  </si>
  <si>
    <t>Krabi</t>
  </si>
  <si>
    <t>Ko Lanta</t>
  </si>
  <si>
    <t>Diving</t>
  </si>
  <si>
    <t>By bus</t>
  </si>
  <si>
    <t>Država</t>
  </si>
  <si>
    <t>Thailand</t>
  </si>
  <si>
    <t>Erawan Falls</t>
  </si>
  <si>
    <t>Sai Yok National Park</t>
  </si>
  <si>
    <t>Boracay Island</t>
  </si>
  <si>
    <t>Philippines</t>
  </si>
  <si>
    <t>Vigan</t>
  </si>
  <si>
    <t>Puerto Princesa Underground river</t>
  </si>
  <si>
    <t>Palawan</t>
  </si>
  <si>
    <t>Guided Tour</t>
  </si>
  <si>
    <t>Manila Ocean Park</t>
  </si>
  <si>
    <t>Manila</t>
  </si>
  <si>
    <t>Dessert Museum</t>
  </si>
  <si>
    <t>Mayon Volcano</t>
  </si>
  <si>
    <t>Chocolate Hills</t>
  </si>
  <si>
    <t>Bohol</t>
  </si>
  <si>
    <t>Tarsier and Wildlife Sanctuary</t>
  </si>
  <si>
    <t>See Tarsiers</t>
  </si>
  <si>
    <t>The Batanes Island</t>
  </si>
  <si>
    <t>Batanes</t>
  </si>
  <si>
    <t>Angeles City</t>
  </si>
  <si>
    <t>Banaue Rice Terraces</t>
  </si>
  <si>
    <t>+ Tappiya Falls</t>
  </si>
  <si>
    <t>Coron, Palawan Island</t>
  </si>
  <si>
    <t>1 EUR = 35 BAHT</t>
  </si>
  <si>
    <t>Prices</t>
  </si>
  <si>
    <t>Opomba</t>
  </si>
  <si>
    <t>Porcije ponavadi manjše</t>
  </si>
  <si>
    <t>MIN €</t>
  </si>
  <si>
    <t>MAX €</t>
  </si>
  <si>
    <t>MIN BAHT</t>
  </si>
  <si>
    <t>MAX BAHT</t>
  </si>
  <si>
    <t>Pad Thai</t>
  </si>
  <si>
    <t>1,5l Voda</t>
  </si>
  <si>
    <t>Voda iz pipe ni pitna!</t>
  </si>
  <si>
    <t>Obrok restavracija WEST</t>
  </si>
  <si>
    <t>Obrok restavracija THAI</t>
  </si>
  <si>
    <t>Western style food</t>
  </si>
  <si>
    <t>Pivo - bar</t>
  </si>
  <si>
    <t>Pivo - 7-Eleven</t>
  </si>
  <si>
    <t>Large (630ml)</t>
  </si>
  <si>
    <t>Small  (330ml)</t>
  </si>
  <si>
    <t>McDonalds BigMac Meni</t>
  </si>
  <si>
    <t>BANGKOK</t>
  </si>
  <si>
    <t>Sat, Sun: 9am-6pm</t>
  </si>
  <si>
    <t>https://www.chatuchakmarket.org/</t>
  </si>
  <si>
    <t>Spletna</t>
  </si>
  <si>
    <t>Cena BAHT</t>
  </si>
  <si>
    <t>Cena EUR</t>
  </si>
  <si>
    <t>https://www.royalgrandpalace.th/en/home</t>
  </si>
  <si>
    <t>Dresscode</t>
  </si>
  <si>
    <t>Shopping centre</t>
  </si>
  <si>
    <t>https://www.siamparagon.co.th/tourist</t>
  </si>
  <si>
    <t>http://www.virtualmuseum.finearts.go.th/bangkoknationalmuseums/index.php/en/</t>
  </si>
  <si>
    <t>Illegal climb, locked :( - bad boiz only</t>
  </si>
  <si>
    <t>https://www.watarun1.com/en</t>
  </si>
  <si>
    <t>Giant Swing</t>
  </si>
  <si>
    <t>Wed, Thu: Eng Tour 9:30am</t>
  </si>
  <si>
    <t>1h</t>
  </si>
  <si>
    <t>2h</t>
  </si>
  <si>
    <t>10 min</t>
  </si>
  <si>
    <t>//FOOD</t>
  </si>
  <si>
    <t>//BOAT</t>
  </si>
  <si>
    <t>15 min</t>
  </si>
  <si>
    <t>40 min</t>
  </si>
  <si>
    <t>20 min</t>
  </si>
  <si>
    <t>Wat Arun Ratchavararam</t>
  </si>
  <si>
    <t>30 min</t>
  </si>
  <si>
    <t>Pak Khlong Flower Market (+ King Rama Monument)</t>
  </si>
  <si>
    <t>0,5h</t>
  </si>
  <si>
    <t>~2h</t>
  </si>
  <si>
    <t>BANGKOK - Okolica</t>
  </si>
  <si>
    <t>KRABI</t>
  </si>
  <si>
    <t>SKLOP 1</t>
  </si>
  <si>
    <t>SKLOP 2</t>
  </si>
  <si>
    <t>SKLOP 3</t>
  </si>
  <si>
    <t>Bangkok - okolica</t>
  </si>
  <si>
    <t>Ime Hotela</t>
  </si>
  <si>
    <t>Lokacija</t>
  </si>
  <si>
    <t>Cena / noč</t>
  </si>
  <si>
    <t>DAN</t>
  </si>
  <si>
    <t>Phi Phi</t>
  </si>
  <si>
    <t>DATUM</t>
  </si>
  <si>
    <t>Skupaj max:</t>
  </si>
  <si>
    <t>Ljubljana</t>
  </si>
  <si>
    <t>CENA</t>
  </si>
  <si>
    <t>P2 Wood Loft</t>
  </si>
  <si>
    <t>Wake Up Aonang</t>
  </si>
  <si>
    <t>Zajtrk</t>
  </si>
  <si>
    <t>Predplačilo</t>
  </si>
  <si>
    <t>Ne</t>
  </si>
  <si>
    <t>Sef</t>
  </si>
  <si>
    <t>Klima</t>
  </si>
  <si>
    <t>Da</t>
  </si>
  <si>
    <t>Value</t>
  </si>
  <si>
    <t>https://www.booking.com/hotel/th/wake-up-aonang.sl.html?aid=304142;label=gen173nr-1DCAEoggI46AdIM1gEaMsBiAEBmAEjuAEXyAEM2AED6AEBiAIBqAIDuAKk9IfzBcACAQ;sid=aa8c04d583aeaeb8af1ba96953e3a580;atlas_src=sr_iw_btn;checkin=2020-04-26;checkout=2020-04-29;dest_id=-3249904;dest_type=city;dist=0;group_adults=2;group_children=0;highlighted_blocks=223373901_99056697_2_2_0;no_rooms=1;room1=A%2CA;sb_price_type=total;type=total;ucfs=1&amp;#_</t>
  </si>
  <si>
    <t>500/900 m</t>
  </si>
  <si>
    <t>Deevana Krabi Resort</t>
  </si>
  <si>
    <t>https://www.booking.com/hotel/th/deevana-krabi-resort.sl.html?aid=304142;label=gen173nr-1DCAEoggI46AdIM1gEaMsBiAEBmAEjuAEXyAEM2AED6AEBiAIBqAIDuAKk9IfzBcACAQ;sid=aa8c04d583aeaeb8af1ba96953e3a580;atlas_src=sr_iw_btn;checkin=2020-04-26;checkout=2020-04-29;dest_id=-3249904;dest_type=city;dist=0;group_adults=2;group_children=0;highlighted_blocks=191467101_208992378_2_1_0;nflt=fc%3D5%3B;no_rooms=1;room1=A%2CA;sb_price_type=total;type=total;ucfs=1&amp;#_</t>
  </si>
  <si>
    <t>Phi Phi Rimlay Cottage</t>
  </si>
  <si>
    <t>Aladdin Guest House</t>
  </si>
  <si>
    <t>Phi Phi Good View</t>
  </si>
  <si>
    <t>https://www.booking.com/hotel/th/phi-phi-good-view.sl.html?aid=304142;label=gen173nr-1DCAEoggI46AdIM1gEaMsBiAEBmAEjuAEXyAEM2AED6AEBiAIBqAIDuAKKqojzBcACAQ;sid=aa8c04d583aeaeb8af1ba96953e3a580;atlas_src=sr_iw_btn;checkin=2020-04-29;checkout=2020-05-02;dest_id=900040301;dest_type=city;dist=0;group_adults=2;group_children=0;highlighted_blocks=28812202_203768963_2_2_0;nflt=pri%3D1%3Bfc%3D5%3B;no_rooms=1;room1=A%2CA;sb_price_type=total;type=total;ucfs=1&amp;#_</t>
  </si>
  <si>
    <t>https://www.booking.com/hotel/th/aladdin-guest-house.sl.html?aid=304142;label=gen173nr-1DCAEoggI46AdIM1gEaMsBiAEBmAEjuAEXyAEM2AED6AEBiAIBqAIDuAKKqojzBcACAQ;sid=aa8c04d583aeaeb8af1ba96953e3a580;atlas_src=sr_iw_btn;checkin=2020-04-29;checkout=2020-05-02;dest_id=900040301;dest_type=city;dist=0;group_adults=2;group_children=0;highlighted_blocks=584391604_228358121_2_0_0;nflt=pri%3D1%3Bfc%3D5%3B;no_rooms=1;room1=A%2CA;sb_price_type=total;type=total;ucfs=1&amp;#_</t>
  </si>
  <si>
    <t>https://www.booking.com/hotel/th/phi-phi-rimlay-cottage.sl.html?aid=304142;label=gen173nr-1DCAEoggI46AdIM1gEaMsBiAEBmAEjuAEXyAEM2AED6AEBiAIBqAIDuAKKqojzBcACAQ;sid=aa8c04d583aeaeb8af1ba96953e3a580;atlas_src=sr_iw_btn;checkin=2020-04-29;checkout=2020-05-02;dest_id=900040301;dest_type=city;dist=0;group_adults=2;group_children=0;highlighted_blocks=113343103_190367001_2_1_0;nflt=pri%3D1%3Bfc%3D5%3B;no_rooms=1;room1=A%2CA;sb_price_type=total;type=total;ucfs=1&amp;#map_closed</t>
  </si>
  <si>
    <t>https://www.booking.com/hotel/th/p2-wood-loft-phi-phi-don.sl.html?aid=304142;label=gen173nr-1DCAEoggI46AdIM1gEaMsBiAEBmAEjuAEXyAEM2AED6AEBiAIBqAIDuAKKqojzBcACAQ;sid=aa8c04d583aeaeb8af1ba96953e3a580;atlas_src=sr_iw_btn;checkin=2020-04-29;checkout=2020-05-02;dest_id=900040301;dest_type=city;dist=0;group_adults=2;group_children=0;highlighted_blocks=583878003_233387047_2_0_0;nflt=pri%3D1%3Bfc%3D5%3B;no_rooms=1;room1=A%2CA;sb_price_type=total;type=total;ucfs=1&amp;</t>
  </si>
  <si>
    <t>«««</t>
  </si>
  <si>
    <t>Nana City Hotel</t>
  </si>
  <si>
    <t>City Lodge Bangkok</t>
  </si>
  <si>
    <t>URA</t>
  </si>
  <si>
    <t>Miami Hotel Bangkok</t>
  </si>
  <si>
    <t>Paris</t>
  </si>
  <si>
    <t>Pattaya</t>
  </si>
  <si>
    <t>Letalo</t>
  </si>
  <si>
    <t>Thai Vietjet</t>
  </si>
  <si>
    <t>Phuket</t>
  </si>
  <si>
    <t>P.S. Hotel</t>
  </si>
  <si>
    <t>Oyo 472 Tang Cheng</t>
  </si>
  <si>
    <t>Sleep With Me Hotel</t>
  </si>
  <si>
    <t>The Shades Boutique Hotel</t>
  </si>
  <si>
    <t>https://www.booking.com/hotel/th/p-s.sl.html?aid=304142;label=gen173nr-1FCAEoggI46AdIM1gEaGWIAQGYASO4ARfIAQzYAQHoAQH4ARCIAgGoAgO4AvqAwPgFwAIB0gIkMTRjYzk5YWMtMmQ3My00ZTViLTlmNGMtZjk5MTY2OTBjMGVi2AIG4AIB;atlas_src=sr_iw_btn;checkin=2020-09-27;checkout=2020-09-28;dest_id=-3253342;dest_type=city;dist=0;group_adults=2;group_children=0;highlighted_blocks=26448701_265809144_2_2_0;nflt=pri%3D1%3B;no_rooms=1;room1=A%2CA;sb_price_type=total;type=total;ucfs=1&amp;#map_closed</t>
  </si>
  <si>
    <t>https://www.booking.com/hotel/th/ba-dong-tang-cheng-jia-ri-jiu-dian.sl.html?aid=304142;label=gen173nr-1FCAEoggI46AdIM1gEaGWIAQGYASO4ARfIAQzYAQHoAQH4ARCIAgGoAgO4AvqAwPgFwAIB0gIkMTRjYzk5YWMtMmQ3My00ZTViLTlmNGMtZjk5MTY2OTBjMGVi2AIG4AIB;atlas_src=sr_iw_btn;checkin=2020-09-27;checkout=2020-09-28;dest_id=-3253342;dest_type=city;dist=0;group_adults=2;group_children=0;highlighted_blocks=361895108_246101644_2_0_0;nflt=pri%3D1%3B;no_rooms=1;room1=A%2CA;sb_price_type=total;type=total;ucfs=1&amp;#map_closed</t>
  </si>
  <si>
    <t>https://www.booking.com/hotel/th/sleep-with-me-patong-beach.sl.html?aid=304142;label=gen173nr-1FCAEoggI46AdIM1gEaGWIAQGYASO4ARfIAQzYAQHoAQH4ARCIAgGoAgO4AvqAwPgFwAIB0gIkMTRjYzk5YWMtMmQ3My00ZTViLTlmNGMtZjk5MTY2OTBjMGVi2AIG4AIB;atlas_src=sr_iw_btn;checkin=2020-09-27;checkout=2020-09-28;dest_id=-3253342;dest_type=city;dist=0;group_adults=2;group_children=0;highlighted_blocks=55851001_269032678_2_1_0;no_rooms=1;room1=A%2CA;sb_price_type=total;type=total;ucfs=1&amp;#_</t>
  </si>
  <si>
    <t>https://www.booking.com/hotel/th/the-shades-boutique.sl.html?aid=304142;label=gen173nr-1FCAEoggI46AdIM1gEaGWIAQGYASO4ARfIAQzYAQHoAQH4ARCIAgGoAgO4AvqAwPgFwAIB0gIkMTRjYzk5YWMtMmQ3My00ZTViLTlmNGMtZjk5MTY2OTBjMGVi2AIG4AIB;atlas_src=sr_iw_btn;checkin=2020-09-27;checkout=2020-09-28;dest_id=-3253342;dest_type=city;dist=0;group_adults=2;group_children=0;highlighted_blocks=159159020_105853496_2_2_0;no_rooms=1;room1=A%2CA;sb_price_type=total;type=total;ucfs=1&amp;#_</t>
  </si>
  <si>
    <t>Noči</t>
  </si>
  <si>
    <t>Površina</t>
  </si>
  <si>
    <t>Prihod</t>
  </si>
  <si>
    <t>Odhod</t>
  </si>
  <si>
    <t>Cena skupaj</t>
  </si>
  <si>
    <t>https://www.booking.com/hotel/th/nana-city-inn.sl.html?aid=304142;label=gen173nr-1FCAEoggI46AdIM1gEaGWIAQGYASO4ARfIAQzYAQHoAQH4ARCIAgGoAgO4AvqAwPgFwAIB0gIkMTRjYzk5YWMtMmQ3My00ZTViLTlmNGMtZjk5MTY2OTBjMGVi2AIG4AIB;all_sr_blocks=88499301_216579579_0_0_0;checkin=2020-09-15;checkout=2020-09-18;dest_id=-3414440;dest_type=city;dist=0;group_adults=2;group_children=0;hapos=1;highlighted_blocks=88499301_216579579_0_0_0;hpos=1;no_rooms=1;room1=A%2CA;sb_price_type=total;sr_order=popularity;sr_pri_blocks=88499301_216579579_0_0_0__324000;srepoch=1594901467;srpvid=cd7f55ad69f6042f;type=total;ucfs=1&amp;#hotelTmpl</t>
  </si>
  <si>
    <t>https://www.booking.com/hotel/th/city-lodge-soi-9.sl.html?aid=304142;label=gen173nr-1FCAEoggI46AdIM1gEaGWIAQGYASO4ARfIAQzYAQHoAQH4ARCIAgGoAgO4AvqAwPgFwAIB0gIkMTRjYzk5YWMtMmQ3My00ZTViLTlmNGMtZjk5MTY2OTBjMGVi2AIG4AIB;all_sr_blocks=28068002_265627604_0_0_0;checkin=2020-09-15;checkout=2020-09-18;dest_id=-3414440;dest_type=city;dist=0;group_adults=2;group_children=0;hapos=1;highlighted_blocks=28068002_265627604_0_0_0;hpos=1;no_rooms=1;room1=A%2CA;sb_price_type=total;sr_order=popularity;sr_pri_blocks=28068002_265627604_0_0_0__421200;srepoch=1594901555;srpvid=a5a155d965740065;type=total;ucfs=1&amp;#hotelTmpl</t>
  </si>
  <si>
    <t>https://www.booking.com/hotel/th/miami.sl.html?aid=304142;label=gen173nr-1FCAEoggI46AdIM1gEaGWIAQGYASO4ARfIAQzYAQHoAQH4ARCIAgGoAgO4AvqAwPgFwAIB0gIkMTRjYzk5YWMtMmQ3My00ZTViLTlmNGMtZjk5MTY2OTBjMGVi2AIG4AIB;all_sr_blocks=31798409_270407584_2_0_0;checkin=2020-09-15;checkout=2020-09-18;dest_id=-3414440;dest_type=city;dist=0;group_adults=2;group_children=0;hapos=1;highlighted_blocks=31798409_270407584_2_0_0;hpos=1;no_rooms=1;room1=A%2CA;sb_price_type=total;sr_order=popularity;sr_pri_blocks=31798409_270407584_2_0_0__532950;srepoch=1594901609;srpvid=42a355f47bf101ab;type=total;ucfs=1&amp;#hotelTmpl</t>
  </si>
  <si>
    <t>The Classroom Hotel</t>
  </si>
  <si>
    <t>https://www.booking.com/hotel/th/the-class-rooms.sl.html?aid=304142;label=gen173nr-1FCAEoggI46AdIM1gEaGWIAQGYASO4ARfIAQzYAQHoAQH4ARCIAgGoAgO4AvqAwPgFwAIB0gIkMTRjYzk5YWMtMmQ3My00ZTViLTlmNGMtZjk5MTY2OTBjMGVi2AIG4AIB;atlas_src=sr_iw_btn;checkin=2020-09-18;checkout=2020-09-20;dest_id=5757;dest_type=region;dist=0;group_adults=2;group_children=0;highlighted_blocks=173255904_226396527_2_0_0;nflt=pri%3D1%3B;no_rooms=1;room1=A%2CA;sb_price_type=total;type=total;ucfs=1&amp;#_</t>
  </si>
  <si>
    <t>The Ambiance Hotel</t>
  </si>
  <si>
    <t>https://www.booking.com/hotel/th/the-ambiance.sl.html?aid=304142;label=gen173nr-1FCAEoggI46AdIM1gEaGWIAQGYASO4ARfIAQzYAQHoAQH4ARCIAgGoAgO4AvqAwPgFwAIB0gIkMTRjYzk5YWMtMmQ3My00ZTViLTlmNGMtZjk5MTY2OTBjMGVi2AIG4AIB;atlas_src=sr_iw_btn;checkin=2020-09-18;checkout=2020-09-20;dest_id=5757;dest_type=region;dist=0;group_adults=2;group_children=0;highlighted_blocks=26578501_265554435_2_2_0;nflt=pri%3D1%3B;no_rooms=1;room1=A%2CA;sb_price_type=total;type=total;ucfs=1&amp;#_</t>
  </si>
  <si>
    <t>Kkinn South Pattaya</t>
  </si>
  <si>
    <t>https://www.booking.com/hotel/th/kkinn-south-pattaya.sl.html?aid=304142;label=gen173nr-1FCAEoggI46AdIM1gEaGWIAQGYASO4ARfIAQzYAQHoAQH4ARCIAgGoAgO4AvqAwPgFwAIB0gIkMTRjYzk5YWMtMmQ3My00ZTViLTlmNGMtZjk5MTY2OTBjMGVi2AIG4AIB;atlas_src=sr_iw_btn;checkin=2020-09-18;checkout=2020-09-20;dest_id=5757;dest_type=region;dist=0;group_adults=2;group_children=0;highlighted_blocks=193589211_181637361_2_0_0;nflt=pri%3D1%3B;no_rooms=1;room1=A%2CA;sb_price_type=total;type=total;ucfs=1&amp;#_</t>
  </si>
  <si>
    <t>Mike Hotel Pattaya</t>
  </si>
  <si>
    <t>https://www.booking.com/hotel/th/mike-pattaya-south.sl.html?aid=304142;label=gen173nr-1FCAEoggI46AdIM1gEaGWIAQGYASO4ARfIAQzYAQHoAQH4ARCIAgGoAgO4AvqAwPgFwAIB0gIkMTRjYzk5YWMtMmQ3My00ZTViLTlmNGMtZjk5MTY2OTBjMGVi2AIG4AIB;atlas_src=sr_iw_btn;checkin=2020-09-18;checkout=2020-09-20;dest_id=5757;dest_type=region;dist=0;group_adults=2;group_children=0;highlighted_blocks=189814901_230327412_2_2_0;nflt=pri%3D1%3B;no_rooms=1;room1=A%2CA;sb_price_type=total;type=total;ucfs=1&amp;#_</t>
  </si>
  <si>
    <t>https://www.booking.com/hotel/th/diamondcaveresortspa.sl.html?aid=304142;label=gen173nr-1DCAEoggI46AdIM1gEaMsBiAEBmAEjuAEXyAEM2AED6AEBiAIBqAIDuAKk9IfzBcACAQ;atlas_src=sr_iw_btn;checkin=2020-09-21;checkout=2020-09-22;dest_id=-3232620;dest_type=city;dist=0;group_adults=2;group_children=0;highlighted_blocks=2991703_180310908_2_42_0;nflt=pri%3D1%3Bhotelfacility%3D17%3B;no_rooms=1;room1=A%2CA;sb_price_type=total;type=total;ucfs=1&amp;#_</t>
  </si>
  <si>
    <t>https://www.booking.com/hotel/th/railay-bay-resort-spa.sl.html?aid=304142;label=gen173nr-1DCAEoggI46AdIM1gEaMsBiAEBmAEjuAEXyAEM2AED6AEBiAIBqAIDuAKk9IfzBcACAQ;atlas_src=sr_iw_title;checkin=2020-09-21;checkout=2020-09-22;dest_id=-3232620;dest_type=city;dist=0;group_adults=2;group_children=0;highlighted_blocks=24657901_97770771_2_1_0;nflt=pri%3D1%3B;no_rooms=1;room1=A%2CA;sb_price_type=total;type=total;ucfs=1&amp;#_</t>
  </si>
  <si>
    <t>Diamond Cave Resort</t>
  </si>
  <si>
    <t>Railay Bay Resort</t>
  </si>
  <si>
    <t>Convenient Resort</t>
  </si>
  <si>
    <t>Gold Airport Suites</t>
  </si>
  <si>
    <t>https://www.booking.com/hotel/th/convenient-resort-suvarnabhumi-airport.sl.html?aid=304142;label=gen173nr-1FCAEoggI46AdIM1gEaGWIAQGYASO4ARfIAQzYAQHoAQH4ARCIAgGoAgO4AvCkxfgFwAIB0gIkNjg0OWQ0MGItZjRmNC00Yjc4LWJmMjktY2NjMmQ1ZjI2ODY42AIG4AIB;atlas_src=sr_iw_btn;checkin=2020-09-20;checkout=2020-09-21;dest_id=21;dest_type=airport;dist=0;group_adults=2;group_children=0;highlighted_blocks=2736588_202619819_2_1_0;nflt=pri%3D1%3B;no_rooms=1;room1=A%2CA;sb_price_type=total;type=total;ucfs=1&amp;</t>
  </si>
  <si>
    <t>https://www.booking.com/hotel/th/gold-airport-suites.sl.html?aid=304142;label=gen173nr-1FCAEoggI46AdIM1gEaGWIAQGYASO4ARfIAQzYAQHoAQH4ARCIAgGoAgO4AvCkxfgFwAIB0gIkNjg0OWQ0MGItZjRmNC00Yjc4LWJmMjktY2NjMmQ1ZjI2ODY42AIG4AIB;atlas_src=sr_iw_btn;checkin=2020-09-20;checkout=2020-09-21;dest_id=21;dest_type=airport;dist=0;group_adults=2;group_children=0;highlighted_blocks=229972025_200895312_2_0_0;nflt=pri%3D1%3B;no_rooms=1;room1=A%2CA;sb_price_type=total;type=total;ucfs=1&amp;#_</t>
  </si>
  <si>
    <t>https://www.booking.com/hotel/th/nana-city-inn.sl.html?aid=304142;label=gen173nr-1FCAEoggI46AdIM1gEaGWIAQGYASO4ARfIAQzYAQHoAQH4ARCIAgGoAgO4AvqAwPgFwAIB0gIkMTRjYzk5YWMtMmQ3My00ZTViLTlmNGMtZjk5MTY2OTBjMGVi2AIG4AIB;all_sr_blocks=88499301_216579579_0_0_0;checkin=2020-09-20;checkout=2020-09-21;dest_id=-3414440;dest_type=city;dist=0;group_adults=2;group_children=0;hapos=1;highlighted_blocks=88499301_216579579_0_0_0;hpos=1;no_rooms=1;room1=A%2CA;sb_price_type=total;sr_order=popularity;sr_pri_blocks=88499301_216579579_0_0_0__108000;srepoch=1594972529;srpvid=fb8937b8ee520155;type=total;ucfs=1&amp;#hotelTmpl</t>
  </si>
  <si>
    <t>LK The Empress</t>
  </si>
  <si>
    <t>50/900 m</t>
  </si>
  <si>
    <t>https://www.booking.com/hotel/th/the-empress.sl.html?aid=304142;label=gen173nr-1FCAEoggI46AdIM1gEaGWIAQGYASO4ARfIAQzYAQHoAQH4ARCIAgGoAgO4AvqAwPgFwAIB0gIkMTRjYzk5YWMtMmQ3My00ZTViLTlmNGMtZjk5MTY2OTBjMGVi2AIG4AIB;atlas_src=sr_iw_btn;checkin=2020-09-18;checkout=2020-09-20;dest_id=5757;dest_type=region;dist=0;group_adults=2;group_children=0;highlighted_blocks=29785506_201763338_2_1_0;no_rooms=1;room1=A%2CA;sb_price_type=total;type=total;ucfs=1&amp;#_</t>
  </si>
  <si>
    <t>SKLOP 5</t>
  </si>
  <si>
    <t>PATTAYA</t>
  </si>
  <si>
    <t>Jomtien Beach</t>
  </si>
  <si>
    <t>Sanctuary of Truth</t>
  </si>
  <si>
    <t>Wat Yansangwararam</t>
  </si>
  <si>
    <t>Pattaya Floating Market</t>
  </si>
  <si>
    <t>Mini Siam</t>
  </si>
  <si>
    <t>Pattaya View Point</t>
  </si>
  <si>
    <t>Nong Nooch Tropical Garden</t>
  </si>
  <si>
    <t>Viharn Sien</t>
  </si>
  <si>
    <t>Phra Maha Mondop Phutthabat</t>
  </si>
  <si>
    <t>Thai Thani Arts &amp; Culture Village</t>
  </si>
  <si>
    <t>Sukhawadee</t>
  </si>
  <si>
    <t>STROŠKI HRANE</t>
  </si>
  <si>
    <t>DNEVNI PREGLED PREVOZA / STROŠKI PREVOZA</t>
  </si>
  <si>
    <t>Datum</t>
  </si>
  <si>
    <t>Dan</t>
  </si>
  <si>
    <t>Kraj</t>
  </si>
  <si>
    <t>Hotel</t>
  </si>
  <si>
    <t>KRAJ</t>
  </si>
  <si>
    <t>LOKACIJA</t>
  </si>
  <si>
    <t>VRSTA</t>
  </si>
  <si>
    <t>Letališče Brnik</t>
  </si>
  <si>
    <t>Pariz</t>
  </si>
  <si>
    <t>||</t>
  </si>
  <si>
    <t>OPOMBE</t>
  </si>
  <si>
    <t>DNEVNI PREGLED - PREVOZI</t>
  </si>
  <si>
    <t>Vrste, cene in razpored prevozov</t>
  </si>
  <si>
    <t>Na vsake 30 min</t>
  </si>
  <si>
    <t>Bus</t>
  </si>
  <si>
    <t>Letališče BKK</t>
  </si>
  <si>
    <t>Letališče CDG</t>
  </si>
  <si>
    <t>Letališče KBV</t>
  </si>
  <si>
    <t>Ladja</t>
  </si>
  <si>
    <t>Cene se razlikujejo</t>
  </si>
  <si>
    <t>Letališče HKT</t>
  </si>
  <si>
    <t>D.0</t>
  </si>
  <si>
    <t>D.1</t>
  </si>
  <si>
    <t>Flight check-out</t>
  </si>
  <si>
    <t>Hrana</t>
  </si>
  <si>
    <t>[METRO] Letališče - Hotel</t>
  </si>
  <si>
    <t>[LET] Paris - Bangkok</t>
  </si>
  <si>
    <t>[LET] Ljubljana - Paris</t>
  </si>
  <si>
    <t>[CHECK-IN] Nana City Hotel</t>
  </si>
  <si>
    <t>Ponedeljek</t>
  </si>
  <si>
    <t>Torek</t>
  </si>
  <si>
    <t>Sreda</t>
  </si>
  <si>
    <t>Četrtek</t>
  </si>
  <si>
    <t>Petek</t>
  </si>
  <si>
    <t>Sobota</t>
  </si>
  <si>
    <t>Nedelja</t>
  </si>
  <si>
    <t>[VLAK] Hotel - Ayutthaja</t>
  </si>
  <si>
    <t>Wah Maha That</t>
  </si>
  <si>
    <t>Rama Public Park + okolica</t>
  </si>
  <si>
    <t>[VLAK] Ayutthaja - Nana City Hotel</t>
  </si>
  <si>
    <t>Nightlife</t>
  </si>
  <si>
    <t>D.2</t>
  </si>
  <si>
    <t>Wake up</t>
  </si>
  <si>
    <t>[METRO] Sukhumvit - Hua Lamphong</t>
  </si>
  <si>
    <t>Lumphini Park</t>
  </si>
  <si>
    <t>Počitek</t>
  </si>
  <si>
    <t>D.3</t>
  </si>
  <si>
    <t>Damnoen Saduak Floatin Market Tour</t>
  </si>
  <si>
    <t>[METRO] Ploenchit Tower - Sanam Luang (20 stops)</t>
  </si>
  <si>
    <t>Bangkok National Museum</t>
  </si>
  <si>
    <t>Siam Paragon - Nakupovanje</t>
  </si>
  <si>
    <t>D.4</t>
  </si>
  <si>
    <t>Hoja</t>
  </si>
  <si>
    <t>[BOAT] Čez reko</t>
  </si>
  <si>
    <t>Wake up + pakiranje + hotel check-out</t>
  </si>
  <si>
    <t>[METRO] Nana - Ekkamai</t>
  </si>
  <si>
    <t>[BUS] Bangkok - Pattaya</t>
  </si>
  <si>
    <t>Hotel Check-in</t>
  </si>
  <si>
    <t>D.5</t>
  </si>
  <si>
    <t>SPLOŠNE INFORMACIJE</t>
  </si>
  <si>
    <t>INFO</t>
  </si>
  <si>
    <t>LINK</t>
  </si>
  <si>
    <t>Koh Lan otok</t>
  </si>
  <si>
    <t>Pattaya Viewpoint</t>
  </si>
  <si>
    <t>[BUS] ?</t>
  </si>
  <si>
    <t>WAIT</t>
  </si>
  <si>
    <t>TRANS</t>
  </si>
  <si>
    <t>WALK</t>
  </si>
  <si>
    <t>Ayutthaja</t>
  </si>
  <si>
    <t>http://pattayabus.com/V2/en/from-bangkok/</t>
  </si>
  <si>
    <t>Koh Lan Island</t>
  </si>
  <si>
    <t>[BOAT] Pattaya - Tawaen</t>
  </si>
  <si>
    <t>[BOAT] Naban Port - Pattaya</t>
  </si>
  <si>
    <t>https://www.kohlarn.com/getting-to-koh-larn.html</t>
  </si>
  <si>
    <t>D.6</t>
  </si>
  <si>
    <t>Sukhawadee House</t>
  </si>
  <si>
    <t>Wake up + hotel checkout</t>
  </si>
  <si>
    <t>Thai Thani Arts Village</t>
  </si>
  <si>
    <t>Upside Down Pattaya</t>
  </si>
  <si>
    <t>Wat Yannasangwararam</t>
  </si>
  <si>
    <t>http://pattayabus.com/V2/en/from-pattaya/</t>
  </si>
  <si>
    <t>[BUS] Pattaya - Bangkok</t>
  </si>
  <si>
    <t>[METRO] To Airport Hotel</t>
  </si>
  <si>
    <t>D.7</t>
  </si>
  <si>
    <t>Sleep</t>
  </si>
  <si>
    <t>[LET] Bangkok - Krabi</t>
  </si>
  <si>
    <t>[METRO] Hotel - Letališče</t>
  </si>
  <si>
    <t>Letališče Checkin</t>
  </si>
  <si>
    <t>Letališče Checkout</t>
  </si>
  <si>
    <t>Prevoz do hotela</t>
  </si>
  <si>
    <t>Hotel Checkin</t>
  </si>
  <si>
    <t>D.9</t>
  </si>
  <si>
    <t>D.8</t>
  </si>
  <si>
    <t>Prosti čas :)</t>
  </si>
  <si>
    <t>Spanje</t>
  </si>
  <si>
    <t>Izlet?</t>
  </si>
  <si>
    <t>Wake up + zajtrk + hotel checkout</t>
  </si>
  <si>
    <t xml:space="preserve">Prevoz iz hotela </t>
  </si>
  <si>
    <t>[BOAT] Krabi - Phi Phi</t>
  </si>
  <si>
    <t>KOLIČINA / DAN</t>
  </si>
  <si>
    <t>DNI</t>
  </si>
  <si>
    <t>Cena</t>
  </si>
  <si>
    <t>Najemnina</t>
  </si>
  <si>
    <t>Strošek</t>
  </si>
  <si>
    <t>Mesec</t>
  </si>
  <si>
    <t>Teden</t>
  </si>
  <si>
    <t>Leto</t>
  </si>
  <si>
    <t>STROŠKI</t>
  </si>
  <si>
    <t>Prehrana</t>
  </si>
  <si>
    <t>Zabava</t>
  </si>
  <si>
    <t>Ostalo</t>
  </si>
  <si>
    <t>Skupaj</t>
  </si>
  <si>
    <t>The Base Central Pattaya</t>
  </si>
  <si>
    <t>Nadstropje</t>
  </si>
  <si>
    <t>m2</t>
  </si>
  <si>
    <t>NASTANITEV</t>
  </si>
  <si>
    <t>Teden (BAHT)</t>
  </si>
  <si>
    <t>Bedroom</t>
  </si>
  <si>
    <t>Lufhansa</t>
  </si>
  <si>
    <t>Lufthansa</t>
  </si>
  <si>
    <t>Ljubljana --&gt; Bangkok</t>
  </si>
  <si>
    <t>Na vsake 30 minut, poglej aktualni vozni red</t>
  </si>
  <si>
    <t>Prevoz</t>
  </si>
  <si>
    <t>Hoteli</t>
  </si>
  <si>
    <t>Glavni obrok</t>
  </si>
  <si>
    <t>Pijača</t>
  </si>
  <si>
    <t>Restavracija THAI</t>
  </si>
  <si>
    <t>Restavracija WEST</t>
  </si>
  <si>
    <t>Fast food (Pad Thai)</t>
  </si>
  <si>
    <t>1,5l voda</t>
  </si>
  <si>
    <t>Pivo (bar)</t>
  </si>
  <si>
    <t>Hrana, kot smo jo navajeni</t>
  </si>
  <si>
    <t>Ob cesti</t>
  </si>
  <si>
    <t>V meniju tudi pomfri in pijača</t>
  </si>
  <si>
    <t>Majhno (330ml)</t>
  </si>
  <si>
    <t>Malica</t>
  </si>
  <si>
    <t>Dejavnosti</t>
  </si>
  <si>
    <t>pon</t>
  </si>
  <si>
    <t>tor</t>
  </si>
  <si>
    <t>sre</t>
  </si>
  <si>
    <t>čet</t>
  </si>
  <si>
    <t>pet</t>
  </si>
  <si>
    <t>sob</t>
  </si>
  <si>
    <t>ned</t>
  </si>
  <si>
    <t>PHI PHI</t>
  </si>
  <si>
    <t>PHUKET</t>
  </si>
  <si>
    <t>metro</t>
  </si>
  <si>
    <t>Wah Mahathat</t>
  </si>
  <si>
    <t>Check-in</t>
  </si>
  <si>
    <t>ladja</t>
  </si>
  <si>
    <t>Check-out</t>
  </si>
  <si>
    <t>Nana - Ekkamai</t>
  </si>
  <si>
    <t>Bangkok - Pattaya</t>
  </si>
  <si>
    <t>DAN 5</t>
  </si>
  <si>
    <t>DAN 0</t>
  </si>
  <si>
    <t>Pak Khlong Flower Market</t>
  </si>
  <si>
    <t>King Rama Monument</t>
  </si>
  <si>
    <t>Sancuary of Truth</t>
  </si>
  <si>
    <t>Pattaya - Bangkok</t>
  </si>
  <si>
    <t>Bangkok - Krabi</t>
  </si>
  <si>
    <t>DAN 15</t>
  </si>
  <si>
    <t>Krabi - Phi Phi</t>
  </si>
  <si>
    <t>Phi Phi - Phuket</t>
  </si>
  <si>
    <t>letalo</t>
  </si>
  <si>
    <t>DAN 18</t>
  </si>
  <si>
    <t>Organiziran ogled ali samostojno</t>
  </si>
  <si>
    <t>Sobota, nedelja, 9am-6pm</t>
  </si>
  <si>
    <t>8 ur</t>
  </si>
  <si>
    <t>9 ur</t>
  </si>
  <si>
    <t>10 ur</t>
  </si>
  <si>
    <t>Vlak</t>
  </si>
  <si>
    <t>2,3 km</t>
  </si>
  <si>
    <t>2,1 km</t>
  </si>
  <si>
    <t>6 ur</t>
  </si>
  <si>
    <t>Playa de Krating</t>
  </si>
  <si>
    <t>6,8 km</t>
  </si>
  <si>
    <t>4,4 km</t>
  </si>
  <si>
    <t>1,8 km</t>
  </si>
  <si>
    <t>0,7 km</t>
  </si>
  <si>
    <t>1,2 km</t>
  </si>
  <si>
    <t>3,4 km</t>
  </si>
  <si>
    <t>Khao Chi Chan</t>
  </si>
  <si>
    <t>4,5 km</t>
  </si>
  <si>
    <t>Obvezno pokrita kolena; da se dobiti tudi tam krilo</t>
  </si>
  <si>
    <t>Illegal climb, locked :( - bad boiz only - baje se da podkupit varnostnike in ti dovolijo vstop</t>
  </si>
  <si>
    <t>Koh Larn</t>
  </si>
  <si>
    <t>Otok</t>
  </si>
  <si>
    <t>Ayutthaya</t>
  </si>
  <si>
    <t>4 DNI</t>
  </si>
  <si>
    <t>2 x</t>
  </si>
  <si>
    <t>mesto</t>
  </si>
  <si>
    <t>izlet</t>
  </si>
  <si>
    <t>3 DNI</t>
  </si>
  <si>
    <t>Mesto S</t>
  </si>
  <si>
    <t>Mesto J</t>
  </si>
  <si>
    <t>Okolica J</t>
  </si>
  <si>
    <t>1 x</t>
  </si>
  <si>
    <t>Organiziran ogled - ali se sploh da samostojno?</t>
  </si>
  <si>
    <t>Ekkemai BTS - BKK Airport</t>
  </si>
  <si>
    <t>Krabi Airport - Krabi Pier</t>
  </si>
  <si>
    <t>taxi</t>
  </si>
  <si>
    <t>Phi Phi Ley</t>
  </si>
  <si>
    <t>Cena za 3 ure</t>
  </si>
  <si>
    <t>Jutranji program 6am-10am | https://www.phiphitravelandtours.com/tours</t>
  </si>
  <si>
    <t>Loh Lana Bay</t>
  </si>
  <si>
    <t>View Points</t>
  </si>
  <si>
    <t>3,6 km</t>
  </si>
  <si>
    <t>5 ur</t>
  </si>
  <si>
    <t>Štiri razgledne točke, vstopnina je lahko malo več</t>
  </si>
  <si>
    <t>Plaža oz. zaliv, možno kopanje, sprehod…</t>
  </si>
  <si>
    <t>Sprehod po plaži, ogled templja na pomolu</t>
  </si>
  <si>
    <t>DAN 9</t>
  </si>
  <si>
    <t>bus</t>
  </si>
  <si>
    <t>Rassada Pier - Patong (The Shades Boutique Hotel)</t>
  </si>
  <si>
    <t>Patong - Phuket Airport</t>
  </si>
  <si>
    <t>Phuket Airport - Bangkok Airport</t>
  </si>
  <si>
    <t>Bangkok Airport - Ljubljana Airport</t>
  </si>
  <si>
    <t>Karon Beach</t>
  </si>
  <si>
    <t>2 DNI</t>
  </si>
  <si>
    <t>Kamala Beach</t>
  </si>
  <si>
    <t>Obala S</t>
  </si>
  <si>
    <t>Obala J</t>
  </si>
  <si>
    <t>Surin Beach</t>
  </si>
  <si>
    <t>Bang Tao Beach</t>
  </si>
  <si>
    <t>Layan Beach</t>
  </si>
  <si>
    <t>Prvi bus ob 7:30, nato na 1 uro: https://phuketsmartbus.com/time-table/?lang=en</t>
  </si>
  <si>
    <t>10:15 - 11:40, baje dva različna leta ob isti uri - koliko prej je treba biti tam?</t>
  </si>
  <si>
    <t>3,5 km</t>
  </si>
  <si>
    <t>Phuket Smart Bus, 1x na uro: https://phuketsmartbus.com/time-table/?lang=en</t>
  </si>
  <si>
    <t>2,7 km</t>
  </si>
  <si>
    <t>2,7 km + Bus</t>
  </si>
  <si>
    <t>Kata Beach</t>
  </si>
  <si>
    <t>Kata Noi Beach</t>
  </si>
  <si>
    <t>Več razglednih mest, poglej na zemljevid</t>
  </si>
  <si>
    <t>1,8 km + Bus</t>
  </si>
  <si>
    <t>7 ur</t>
  </si>
  <si>
    <t>Različne cene</t>
  </si>
  <si>
    <t>Več letov</t>
  </si>
  <si>
    <t>Bangkok - Ljubljana</t>
  </si>
  <si>
    <t>Več letov, glej vozni red za prestop</t>
  </si>
  <si>
    <t>Phuket Airport - Bangkok</t>
  </si>
  <si>
    <t>Phuket - Patong</t>
  </si>
  <si>
    <t>McDonald's (Big Mac Menu)</t>
  </si>
  <si>
    <t>Krajša verzija</t>
  </si>
  <si>
    <t>Osnovni stroški</t>
  </si>
  <si>
    <t>Dodatni stroški</t>
  </si>
  <si>
    <t>Big Budha Temple</t>
  </si>
  <si>
    <t>4,1 km</t>
  </si>
  <si>
    <t>2,4 km</t>
  </si>
  <si>
    <t>=</t>
  </si>
  <si>
    <t>+</t>
  </si>
  <si>
    <t>Gotovina</t>
  </si>
  <si>
    <t>Daljša verzija</t>
  </si>
  <si>
    <t>TAJSKA</t>
  </si>
  <si>
    <t>Valuta</t>
  </si>
  <si>
    <r>
      <t xml:space="preserve">Prvi bus ob 7:30, nato na 1 uro: </t>
    </r>
    <r>
      <rPr>
        <i/>
        <sz val="8"/>
        <color theme="1"/>
        <rFont val="Segoe UI Light"/>
        <family val="2"/>
      </rPr>
      <t>https://phuketsmartbus.com/time-table/?lang=en</t>
    </r>
  </si>
  <si>
    <t>9 dni</t>
  </si>
  <si>
    <t>posodobljeno 24.10.2022</t>
  </si>
  <si>
    <t>14 dni</t>
  </si>
  <si>
    <t>Private boat trip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</si>
</sst>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\ &quot;€&quot;"/>
    <numFmt numFmtId="165" formatCode="0\ &quot;m²&quot;"/>
    <numFmt numFmtId="166" formatCode="0\ &quot;m&quot;"/>
    <numFmt numFmtId="167" formatCode="_-* #,##0\ [$€-424]_-;\-* #,##0\ [$€-424]_-;_-* &quot;-&quot;??\ [$€-424]_-;_-@_-"/>
    <numFmt numFmtId="168" formatCode="#,##0\ [$THB]"/>
    <numFmt numFmtId="169" formatCode="#,##0.00\ &quot;€&quot;"/>
    <numFmt numFmtId="170" formatCode="#&quot;x&quot;"/>
    <numFmt numFmtId="171" formatCode="#,##0\ [$THB];[Red]\-#,##0\ [$THB]"/>
    <numFmt numFmtId="172" formatCode="#\ &quot;dni&quot;"/>
    <numFmt numFmtId="173" formatCode="#.0&quot;x&quot;"/>
  </numFmts>
  <fonts count="66" x14ac:knownFonts="1">
    <font>
      <sz val="11"/>
      <color theme="1"/>
      <name val="Calibri"/>
      <family val="2"/>
      <charset val="238"/>
      <scheme val="minor"/>
    </font>
    <font>
      <sz val="11"/>
      <color theme="1" tint="0.34998626667073579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Wingdings"/>
      <charset val="2"/>
    </font>
    <font>
      <b/>
      <sz val="1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</font>
    <font>
      <b/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color theme="6" tint="-0.499984740745262"/>
      <name val="Calibri"/>
      <family val="2"/>
      <scheme val="minor"/>
    </font>
    <font>
      <b/>
      <sz val="9"/>
      <name val="Wingdings"/>
      <charset val="2"/>
    </font>
    <font>
      <sz val="11"/>
      <color theme="9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Segoe UI Light"/>
      <family val="2"/>
    </font>
    <font>
      <sz val="10"/>
      <color theme="1"/>
      <name val="Segoe UI Light"/>
      <family val="2"/>
      <charset val="238"/>
    </font>
    <font>
      <sz val="14"/>
      <color theme="1"/>
      <name val="Segoe UI Black"/>
      <family val="2"/>
      <charset val="238"/>
    </font>
    <font>
      <i/>
      <sz val="10"/>
      <color theme="1"/>
      <name val="Segoe UI Light"/>
      <family val="2"/>
    </font>
    <font>
      <sz val="14"/>
      <color theme="1"/>
      <name val="Segoe UI Black"/>
      <family val="2"/>
    </font>
    <font>
      <i/>
      <sz val="9"/>
      <color theme="1"/>
      <name val="Segoe UI Light"/>
      <family val="2"/>
    </font>
    <font>
      <sz val="9"/>
      <color theme="1"/>
      <name val="Segoe UI Light"/>
      <family val="2"/>
    </font>
    <font>
      <b/>
      <sz val="10"/>
      <color theme="1"/>
      <name val="Segoe UI Light"/>
      <family val="2"/>
    </font>
    <font>
      <sz val="14"/>
      <name val="Segoe UI Black"/>
      <family val="2"/>
      <charset val="238"/>
    </font>
    <font>
      <sz val="11"/>
      <color theme="6"/>
      <name val="Segoe UI Black"/>
      <family val="2"/>
      <charset val="238"/>
    </font>
    <font>
      <sz val="10"/>
      <color theme="1"/>
      <name val="Segoe UI Black"/>
      <family val="2"/>
    </font>
    <font>
      <sz val="10"/>
      <color theme="1"/>
      <name val="Segoe UI Black"/>
      <family val="2"/>
      <charset val="238"/>
    </font>
    <font>
      <sz val="9"/>
      <color theme="1"/>
      <name val="Segoe UI Light"/>
      <family val="2"/>
      <charset val="238"/>
    </font>
    <font>
      <sz val="10"/>
      <color theme="0"/>
      <name val="Segoe UI Black"/>
      <family val="2"/>
    </font>
    <font>
      <sz val="9"/>
      <color theme="1"/>
      <name val="Segoe UI Black"/>
      <family val="2"/>
      <charset val="238"/>
    </font>
    <font>
      <sz val="10"/>
      <color theme="5"/>
      <name val="Segoe UI Black"/>
      <family val="2"/>
    </font>
    <font>
      <sz val="9"/>
      <color theme="1"/>
      <name val="Selawik Light"/>
      <family val="2"/>
    </font>
    <font>
      <sz val="8"/>
      <color theme="1"/>
      <name val="Selawik Light"/>
      <family val="2"/>
    </font>
    <font>
      <sz val="8"/>
      <color theme="1"/>
      <name val="Segoe UI Light"/>
      <family val="2"/>
      <charset val="238"/>
    </font>
    <font>
      <sz val="8"/>
      <color theme="0"/>
      <name val="Segoe UI Black"/>
      <family val="2"/>
    </font>
    <font>
      <sz val="10"/>
      <name val="Segoe UI Light"/>
      <family val="2"/>
      <charset val="238"/>
    </font>
    <font>
      <b/>
      <sz val="8"/>
      <color theme="0"/>
      <name val="Segoe UI Black"/>
      <family val="2"/>
    </font>
    <font>
      <sz val="10"/>
      <color theme="0"/>
      <name val="Segoe UI Light"/>
      <family val="2"/>
      <charset val="238"/>
    </font>
    <font>
      <sz val="14"/>
      <color theme="0"/>
      <name val="Segoe UI Black"/>
      <family val="2"/>
      <charset val="238"/>
    </font>
    <font>
      <sz val="10"/>
      <name val="Segoe UI Light"/>
      <family val="2"/>
    </font>
    <font>
      <sz val="22"/>
      <color theme="0"/>
      <name val="Segoe UI Black"/>
      <family val="2"/>
      <charset val="238"/>
    </font>
    <font>
      <i/>
      <sz val="8"/>
      <color theme="1"/>
      <name val="Segoe UI Light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ck">
        <color theme="9"/>
      </left>
      <right/>
      <top/>
      <bottom/>
      <diagonal/>
    </border>
    <border>
      <left style="thick">
        <color theme="8"/>
      </left>
      <right/>
      <top/>
      <bottom/>
      <diagonal/>
    </border>
    <border>
      <left style="thick">
        <color theme="5"/>
      </left>
      <right/>
      <top/>
      <bottom/>
      <diagonal/>
    </border>
    <border>
      <left/>
      <right style="thick">
        <color theme="5"/>
      </right>
      <top/>
      <bottom/>
      <diagonal/>
    </border>
    <border>
      <left/>
      <right style="thick">
        <color theme="9"/>
      </right>
      <top/>
      <bottom/>
      <diagonal/>
    </border>
    <border>
      <left/>
      <right/>
      <top/>
      <bottom style="hair">
        <color theme="5"/>
      </bottom>
      <diagonal/>
    </border>
    <border>
      <left style="thick">
        <color theme="5"/>
      </left>
      <right/>
      <top/>
      <bottom style="hair">
        <color theme="5"/>
      </bottom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 style="hair">
        <color theme="5"/>
      </bottom>
      <diagonal/>
    </border>
    <border>
      <left style="thin">
        <color theme="9"/>
      </left>
      <right/>
      <top/>
      <bottom/>
      <diagonal/>
    </border>
    <border>
      <left style="thick">
        <color theme="9"/>
      </left>
      <right/>
      <top/>
      <bottom style="hair">
        <color theme="9"/>
      </bottom>
      <diagonal/>
    </border>
    <border>
      <left/>
      <right/>
      <top/>
      <bottom style="hair">
        <color theme="9"/>
      </bottom>
      <diagonal/>
    </border>
    <border>
      <left/>
      <right style="thin">
        <color theme="9"/>
      </right>
      <top/>
      <bottom style="hair">
        <color theme="9"/>
      </bottom>
      <diagonal/>
    </border>
    <border>
      <left style="thin">
        <color theme="9"/>
      </left>
      <right/>
      <top/>
      <bottom style="hair">
        <color theme="9"/>
      </bottom>
      <diagonal/>
    </border>
    <border>
      <left style="hair">
        <color theme="9"/>
      </left>
      <right/>
      <top/>
      <bottom/>
      <diagonal/>
    </border>
    <border>
      <left/>
      <right style="hair">
        <color theme="9"/>
      </right>
      <top/>
      <bottom/>
      <diagonal/>
    </border>
    <border>
      <left style="thick">
        <color rgb="FF7030A0"/>
      </left>
      <right/>
      <top/>
      <bottom/>
      <diagonal/>
    </border>
    <border>
      <left style="hair">
        <color rgb="FF7030A0"/>
      </left>
      <right/>
      <top/>
      <bottom/>
      <diagonal/>
    </border>
    <border>
      <left/>
      <right style="hair">
        <color rgb="FF7030A0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ck">
        <color theme="6"/>
      </left>
      <right/>
      <top/>
      <bottom/>
      <diagonal/>
    </border>
    <border>
      <left/>
      <right/>
      <top/>
      <bottom style="thick">
        <color theme="6"/>
      </bottom>
      <diagonal/>
    </border>
    <border>
      <left/>
      <right/>
      <top style="hair">
        <color theme="6"/>
      </top>
      <bottom style="thick">
        <color theme="6"/>
      </bottom>
      <diagonal/>
    </border>
    <border>
      <left style="thick">
        <color theme="7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38" fillId="0" borderId="0" applyFont="0" applyFill="0" applyBorder="0" applyAlignment="0" applyProtection="0"/>
  </cellStyleXfs>
  <cellXfs count="409">
    <xf numFmtId="0" fontId="0" fillId="0" borderId="0" xfId="0"/>
    <xf numFmtId="2" fontId="0" fillId="0" borderId="0" xfId="0" applyNumberFormat="1"/>
    <xf numFmtId="0" fontId="1" fillId="0" borderId="0" xfId="0" applyFont="1"/>
    <xf numFmtId="0" fontId="1" fillId="0" borderId="0" xfId="0" quotePrefix="1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3" fillId="0" borderId="0" xfId="1"/>
    <xf numFmtId="2" fontId="0" fillId="0" borderId="1" xfId="0" applyNumberFormat="1" applyBorder="1"/>
    <xf numFmtId="2" fontId="2" fillId="0" borderId="0" xfId="0" applyNumberFormat="1" applyFont="1"/>
    <xf numFmtId="0" fontId="3" fillId="0" borderId="0" xfId="1" applyBorder="1"/>
    <xf numFmtId="0" fontId="0" fillId="0" borderId="0" xfId="0" applyAlignment="1">
      <alignment vertical="center" textRotation="90"/>
    </xf>
    <xf numFmtId="0" fontId="3" fillId="0" borderId="1" xfId="1" applyBorder="1"/>
    <xf numFmtId="0" fontId="4" fillId="0" borderId="0" xfId="0" applyFont="1"/>
    <xf numFmtId="0" fontId="4" fillId="0" borderId="1" xfId="0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/>
    <xf numFmtId="20" fontId="8" fillId="0" borderId="0" xfId="0" applyNumberFormat="1" applyFont="1"/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20" fontId="8" fillId="0" borderId="1" xfId="0" applyNumberFormat="1" applyFont="1" applyBorder="1"/>
    <xf numFmtId="0" fontId="9" fillId="0" borderId="0" xfId="0" applyFont="1"/>
    <xf numFmtId="0" fontId="0" fillId="0" borderId="4" xfId="0" applyBorder="1"/>
    <xf numFmtId="0" fontId="0" fillId="0" borderId="3" xfId="0" applyBorder="1"/>
    <xf numFmtId="164" fontId="0" fillId="0" borderId="0" xfId="0" applyNumberFormat="1"/>
    <xf numFmtId="16" fontId="0" fillId="0" borderId="2" xfId="0" applyNumberFormat="1" applyBorder="1"/>
    <xf numFmtId="0" fontId="0" fillId="0" borderId="2" xfId="0" applyBorder="1"/>
    <xf numFmtId="0" fontId="0" fillId="0" borderId="5" xfId="0" applyBorder="1"/>
    <xf numFmtId="164" fontId="0" fillId="0" borderId="2" xfId="0" applyNumberFormat="1" applyBorder="1"/>
    <xf numFmtId="164" fontId="2" fillId="0" borderId="0" xfId="0" applyNumberFormat="1" applyFont="1"/>
    <xf numFmtId="1" fontId="0" fillId="0" borderId="0" xfId="0" applyNumberFormat="1"/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0" fillId="0" borderId="1" xfId="0" applyNumberFormat="1" applyBorder="1"/>
    <xf numFmtId="165" fontId="0" fillId="0" borderId="2" xfId="0" applyNumberFormat="1" applyBorder="1"/>
    <xf numFmtId="165" fontId="0" fillId="0" borderId="0" xfId="0" applyNumberFormat="1"/>
    <xf numFmtId="0" fontId="10" fillId="0" borderId="0" xfId="0" applyFont="1" applyAlignment="1">
      <alignment horizontal="center"/>
    </xf>
    <xf numFmtId="166" fontId="0" fillId="0" borderId="0" xfId="0" applyNumberFormat="1"/>
    <xf numFmtId="165" fontId="0" fillId="0" borderId="1" xfId="0" applyNumberFormat="1" applyBorder="1"/>
    <xf numFmtId="0" fontId="10" fillId="0" borderId="1" xfId="0" applyFont="1" applyBorder="1" applyAlignment="1">
      <alignment horizontal="center"/>
    </xf>
    <xf numFmtId="166" fontId="0" fillId="0" borderId="1" xfId="0" applyNumberFormat="1" applyBorder="1"/>
    <xf numFmtId="0" fontId="10" fillId="0" borderId="2" xfId="0" applyFont="1" applyBorder="1" applyAlignment="1">
      <alignment horizontal="center"/>
    </xf>
    <xf numFmtId="166" fontId="0" fillId="0" borderId="2" xfId="0" applyNumberFormat="1" applyBorder="1"/>
    <xf numFmtId="164" fontId="4" fillId="0" borderId="1" xfId="0" applyNumberFormat="1" applyFont="1" applyBorder="1"/>
    <xf numFmtId="165" fontId="4" fillId="0" borderId="1" xfId="0" quotePrefix="1" applyNumberFormat="1" applyFont="1" applyBorder="1"/>
    <xf numFmtId="164" fontId="4" fillId="0" borderId="0" xfId="0" applyNumberFormat="1" applyFont="1"/>
    <xf numFmtId="165" fontId="4" fillId="0" borderId="1" xfId="0" applyNumberFormat="1" applyFont="1" applyBorder="1"/>
    <xf numFmtId="0" fontId="12" fillId="0" borderId="5" xfId="0" applyFont="1" applyBorder="1"/>
    <xf numFmtId="164" fontId="12" fillId="0" borderId="2" xfId="0" applyNumberFormat="1" applyFont="1" applyBorder="1"/>
    <xf numFmtId="165" fontId="12" fillId="0" borderId="2" xfId="0" applyNumberFormat="1" applyFont="1" applyBorder="1"/>
    <xf numFmtId="0" fontId="13" fillId="0" borderId="2" xfId="0" applyFont="1" applyBorder="1" applyAlignment="1">
      <alignment horizontal="center"/>
    </xf>
    <xf numFmtId="166" fontId="12" fillId="0" borderId="2" xfId="0" applyNumberFormat="1" applyFont="1" applyBorder="1"/>
    <xf numFmtId="0" fontId="12" fillId="0" borderId="2" xfId="0" applyFont="1" applyBorder="1"/>
    <xf numFmtId="0" fontId="14" fillId="0" borderId="6" xfId="0" applyFont="1" applyBorder="1"/>
    <xf numFmtId="0" fontId="2" fillId="0" borderId="3" xfId="0" applyFont="1" applyBorder="1"/>
    <xf numFmtId="165" fontId="2" fillId="0" borderId="0" xfId="0" applyNumberFormat="1" applyFont="1"/>
    <xf numFmtId="0" fontId="15" fillId="0" borderId="0" xfId="0" applyFont="1" applyAlignment="1">
      <alignment horizontal="center"/>
    </xf>
    <xf numFmtId="166" fontId="2" fillId="0" borderId="0" xfId="0" applyNumberFormat="1" applyFont="1"/>
    <xf numFmtId="0" fontId="2" fillId="0" borderId="7" xfId="0" applyFont="1" applyBorder="1"/>
    <xf numFmtId="0" fontId="16" fillId="0" borderId="0" xfId="1" applyFont="1"/>
    <xf numFmtId="0" fontId="17" fillId="0" borderId="0" xfId="0" applyFont="1"/>
    <xf numFmtId="0" fontId="18" fillId="0" borderId="15" xfId="0" applyFont="1" applyBorder="1" applyAlignment="1">
      <alignment horizontal="center" vertic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164" fontId="4" fillId="0" borderId="2" xfId="0" applyNumberFormat="1" applyFont="1" applyBorder="1"/>
    <xf numFmtId="164" fontId="5" fillId="0" borderId="0" xfId="0" applyNumberFormat="1" applyFont="1"/>
    <xf numFmtId="164" fontId="5" fillId="0" borderId="2" xfId="0" applyNumberFormat="1" applyFont="1" applyBorder="1"/>
    <xf numFmtId="0" fontId="18" fillId="0" borderId="12" xfId="0" applyFont="1" applyBorder="1"/>
    <xf numFmtId="0" fontId="18" fillId="0" borderId="14" xfId="0" applyFont="1" applyBorder="1"/>
    <xf numFmtId="165" fontId="18" fillId="0" borderId="14" xfId="0" applyNumberFormat="1" applyFont="1" applyBorder="1"/>
    <xf numFmtId="0" fontId="20" fillId="0" borderId="14" xfId="0" applyFont="1" applyBorder="1"/>
    <xf numFmtId="0" fontId="18" fillId="0" borderId="13" xfId="0" applyFont="1" applyBorder="1"/>
    <xf numFmtId="16" fontId="0" fillId="0" borderId="0" xfId="0" applyNumberFormat="1"/>
    <xf numFmtId="16" fontId="0" fillId="0" borderId="1" xfId="0" applyNumberFormat="1" applyBorder="1"/>
    <xf numFmtId="16" fontId="2" fillId="0" borderId="0" xfId="0" applyNumberFormat="1" applyFont="1"/>
    <xf numFmtId="16" fontId="12" fillId="0" borderId="2" xfId="0" applyNumberFormat="1" applyFont="1" applyBorder="1"/>
    <xf numFmtId="0" fontId="21" fillId="0" borderId="9" xfId="0" applyFont="1" applyBorder="1" applyAlignment="1">
      <alignment vertical="center"/>
    </xf>
    <xf numFmtId="0" fontId="2" fillId="0" borderId="5" xfId="0" applyFont="1" applyBorder="1"/>
    <xf numFmtId="16" fontId="2" fillId="0" borderId="2" xfId="0" applyNumberFormat="1" applyFont="1" applyBorder="1"/>
    <xf numFmtId="0" fontId="21" fillId="0" borderId="10" xfId="0" applyFont="1" applyBorder="1" applyAlignment="1">
      <alignment vertical="center"/>
    </xf>
    <xf numFmtId="0" fontId="17" fillId="0" borderId="3" xfId="0" applyFont="1" applyBorder="1"/>
    <xf numFmtId="16" fontId="17" fillId="0" borderId="0" xfId="0" applyNumberFormat="1" applyFont="1"/>
    <xf numFmtId="164" fontId="17" fillId="0" borderId="0" xfId="0" applyNumberFormat="1" applyFont="1"/>
    <xf numFmtId="165" fontId="17" fillId="0" borderId="0" xfId="0" applyNumberFormat="1" applyFont="1"/>
    <xf numFmtId="0" fontId="22" fillId="0" borderId="0" xfId="0" applyFont="1" applyAlignment="1">
      <alignment horizontal="center"/>
    </xf>
    <xf numFmtId="166" fontId="17" fillId="0" borderId="0" xfId="0" applyNumberFormat="1" applyFont="1"/>
    <xf numFmtId="0" fontId="17" fillId="0" borderId="7" xfId="0" applyFont="1" applyBorder="1"/>
    <xf numFmtId="0" fontId="23" fillId="0" borderId="0" xfId="1" applyFont="1"/>
    <xf numFmtId="166" fontId="17" fillId="0" borderId="0" xfId="0" applyNumberFormat="1" applyFont="1" applyAlignment="1">
      <alignment horizontal="right"/>
    </xf>
    <xf numFmtId="0" fontId="19" fillId="0" borderId="3" xfId="0" applyFont="1" applyBorder="1" applyAlignment="1">
      <alignment vertical="center"/>
    </xf>
    <xf numFmtId="166" fontId="0" fillId="0" borderId="0" xfId="0" applyNumberFormat="1" applyAlignment="1">
      <alignment horizontal="right"/>
    </xf>
    <xf numFmtId="0" fontId="2" fillId="0" borderId="2" xfId="0" applyFont="1" applyBorder="1"/>
    <xf numFmtId="0" fontId="5" fillId="0" borderId="2" xfId="0" applyFont="1" applyBorder="1"/>
    <xf numFmtId="2" fontId="2" fillId="0" borderId="2" xfId="0" applyNumberFormat="1" applyFont="1" applyBorder="1"/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2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20" fontId="24" fillId="0" borderId="0" xfId="0" applyNumberFormat="1" applyFont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20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20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16" fontId="24" fillId="0" borderId="5" xfId="0" applyNumberFormat="1" applyFont="1" applyBorder="1" applyAlignment="1">
      <alignment horizontal="center" vertical="center"/>
    </xf>
    <xf numFmtId="16" fontId="24" fillId="0" borderId="4" xfId="0" applyNumberFormat="1" applyFont="1" applyBorder="1" applyAlignment="1">
      <alignment horizontal="center" vertical="center"/>
    </xf>
    <xf numFmtId="16" fontId="0" fillId="0" borderId="3" xfId="0" applyNumberFormat="1" applyBorder="1" applyAlignment="1">
      <alignment horizontal="center" vertical="center"/>
    </xf>
    <xf numFmtId="16" fontId="0" fillId="0" borderId="4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" fontId="8" fillId="0" borderId="0" xfId="0" applyNumberFormat="1" applyFont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64" fontId="28" fillId="0" borderId="8" xfId="0" applyNumberFormat="1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64" fontId="5" fillId="0" borderId="7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64" fontId="4" fillId="0" borderId="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20" fontId="1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20" fontId="8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64" fontId="17" fillId="0" borderId="7" xfId="0" applyNumberFormat="1" applyFont="1" applyBorder="1" applyAlignment="1">
      <alignment vertical="center"/>
    </xf>
    <xf numFmtId="16" fontId="17" fillId="0" borderId="0" xfId="0" applyNumberFormat="1" applyFont="1" applyAlignment="1">
      <alignment vertical="center"/>
    </xf>
    <xf numFmtId="164" fontId="6" fillId="0" borderId="7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7" xfId="0" applyFont="1" applyBorder="1" applyAlignment="1">
      <alignment horizontal="left" vertical="center"/>
    </xf>
    <xf numFmtId="0" fontId="31" fillId="0" borderId="8" xfId="0" applyFont="1" applyBorder="1" applyAlignment="1">
      <alignment horizontal="center" vertical="center"/>
    </xf>
    <xf numFmtId="0" fontId="33" fillId="0" borderId="7" xfId="1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/>
    <xf numFmtId="0" fontId="36" fillId="0" borderId="0" xfId="0" applyFont="1" applyAlignment="1">
      <alignment horizontal="right"/>
    </xf>
    <xf numFmtId="1" fontId="0" fillId="0" borderId="1" xfId="0" applyNumberForma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24" fillId="0" borderId="7" xfId="0" applyNumberFormat="1" applyFont="1" applyBorder="1" applyAlignment="1">
      <alignment horizontal="center" vertical="center"/>
    </xf>
    <xf numFmtId="164" fontId="25" fillId="0" borderId="6" xfId="0" applyNumberFormat="1" applyFont="1" applyBorder="1" applyAlignment="1">
      <alignment horizontal="center" vertical="center"/>
    </xf>
    <xf numFmtId="164" fontId="25" fillId="0" borderId="8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3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67" fontId="0" fillId="0" borderId="20" xfId="0" applyNumberFormat="1" applyBorder="1" applyAlignment="1">
      <alignment horizontal="center" vertical="center"/>
    </xf>
    <xf numFmtId="167" fontId="0" fillId="0" borderId="22" xfId="0" applyNumberFormat="1" applyBorder="1" applyAlignment="1">
      <alignment horizontal="center" vertical="center"/>
    </xf>
    <xf numFmtId="167" fontId="0" fillId="0" borderId="23" xfId="0" applyNumberForma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7" fontId="2" fillId="0" borderId="14" xfId="0" applyNumberFormat="1" applyFont="1" applyBorder="1" applyAlignment="1">
      <alignment horizontal="center" vertical="center"/>
    </xf>
    <xf numFmtId="167" fontId="2" fillId="0" borderId="25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8" fontId="37" fillId="0" borderId="0" xfId="0" applyNumberFormat="1" applyFont="1" applyAlignment="1">
      <alignment vertical="center"/>
    </xf>
    <xf numFmtId="168" fontId="2" fillId="0" borderId="14" xfId="0" applyNumberFormat="1" applyFont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0" fillId="0" borderId="22" xfId="0" applyNumberFormat="1" applyBorder="1" applyAlignment="1">
      <alignment horizontal="center" vertical="center"/>
    </xf>
    <xf numFmtId="0" fontId="40" fillId="2" borderId="0" xfId="0" applyFont="1" applyFill="1" applyAlignment="1">
      <alignment vertical="center"/>
    </xf>
    <xf numFmtId="0" fontId="56" fillId="3" borderId="0" xfId="0" applyFont="1" applyFill="1" applyAlignment="1">
      <alignment horizontal="center" vertical="center"/>
    </xf>
    <xf numFmtId="20" fontId="56" fillId="3" borderId="0" xfId="0" applyNumberFormat="1" applyFont="1" applyFill="1" applyAlignment="1">
      <alignment horizontal="center" vertical="center"/>
    </xf>
    <xf numFmtId="0" fontId="56" fillId="4" borderId="0" xfId="0" applyFont="1" applyFill="1" applyAlignment="1">
      <alignment horizontal="center" vertical="center"/>
    </xf>
    <xf numFmtId="0" fontId="56" fillId="3" borderId="50" xfId="0" applyFont="1" applyFill="1" applyBorder="1" applyAlignment="1">
      <alignment horizontal="center" vertical="center"/>
    </xf>
    <xf numFmtId="20" fontId="56" fillId="3" borderId="50" xfId="0" applyNumberFormat="1" applyFont="1" applyFill="1" applyBorder="1" applyAlignment="1">
      <alignment horizontal="center" vertical="center"/>
    </xf>
    <xf numFmtId="20" fontId="56" fillId="3" borderId="51" xfId="0" applyNumberFormat="1" applyFont="1" applyFill="1" applyBorder="1" applyAlignment="1">
      <alignment horizontal="center" vertical="center"/>
    </xf>
    <xf numFmtId="0" fontId="56" fillId="3" borderId="51" xfId="0" applyFont="1" applyFill="1" applyBorder="1" applyAlignment="1">
      <alignment horizontal="center" vertical="center"/>
    </xf>
    <xf numFmtId="164" fontId="56" fillId="4" borderId="0" xfId="0" applyNumberFormat="1" applyFont="1" applyFill="1" applyAlignment="1">
      <alignment horizontal="center" vertical="center"/>
    </xf>
    <xf numFmtId="169" fontId="56" fillId="7" borderId="53" xfId="0" applyNumberFormat="1" applyFont="1" applyFill="1" applyBorder="1" applyAlignment="1">
      <alignment horizontal="center" vertical="center"/>
    </xf>
    <xf numFmtId="169" fontId="56" fillId="7" borderId="54" xfId="0" applyNumberFormat="1" applyFont="1" applyFill="1" applyBorder="1" applyAlignment="1">
      <alignment horizontal="center" vertical="center"/>
    </xf>
    <xf numFmtId="168" fontId="56" fillId="7" borderId="53" xfId="0" applyNumberFormat="1" applyFont="1" applyFill="1" applyBorder="1" applyAlignment="1">
      <alignment horizontal="center" vertical="center"/>
    </xf>
    <xf numFmtId="168" fontId="56" fillId="7" borderId="54" xfId="0" applyNumberFormat="1" applyFont="1" applyFill="1" applyBorder="1" applyAlignment="1">
      <alignment horizontal="center" vertical="center"/>
    </xf>
    <xf numFmtId="169" fontId="56" fillId="7" borderId="0" xfId="2" applyNumberFormat="1" applyFont="1" applyFill="1" applyBorder="1" applyAlignment="1">
      <alignment horizontal="center" vertical="center"/>
    </xf>
    <xf numFmtId="164" fontId="58" fillId="9" borderId="0" xfId="0" applyNumberFormat="1" applyFont="1" applyFill="1" applyAlignment="1">
      <alignment horizontal="center" vertical="center"/>
    </xf>
    <xf numFmtId="164" fontId="58" fillId="10" borderId="0" xfId="0" applyNumberFormat="1" applyFont="1" applyFill="1" applyAlignment="1">
      <alignment horizontal="center" vertical="center"/>
    </xf>
    <xf numFmtId="164" fontId="58" fillId="11" borderId="0" xfId="0" applyNumberFormat="1" applyFont="1" applyFill="1" applyAlignment="1">
      <alignment horizontal="center" vertical="center"/>
    </xf>
    <xf numFmtId="14" fontId="61" fillId="12" borderId="0" xfId="0" applyNumberFormat="1" applyFont="1" applyFill="1" applyAlignment="1">
      <alignment vertical="center"/>
    </xf>
    <xf numFmtId="0" fontId="61" fillId="12" borderId="0" xfId="0" applyFont="1" applyFill="1" applyAlignment="1">
      <alignment vertical="center"/>
    </xf>
    <xf numFmtId="0" fontId="62" fillId="12" borderId="0" xfId="0" applyFont="1" applyFill="1" applyAlignment="1">
      <alignment horizontal="left" vertical="center"/>
    </xf>
    <xf numFmtId="0" fontId="41" fillId="12" borderId="58" xfId="0" applyFont="1" applyFill="1" applyBorder="1" applyAlignment="1">
      <alignment horizontal="left" vertical="center"/>
    </xf>
    <xf numFmtId="0" fontId="40" fillId="14" borderId="0" xfId="0" applyFont="1" applyFill="1" applyAlignment="1">
      <alignment vertical="center"/>
    </xf>
    <xf numFmtId="0" fontId="40" fillId="15" borderId="0" xfId="0" applyFont="1" applyFill="1" applyAlignment="1">
      <alignment vertical="center"/>
    </xf>
    <xf numFmtId="0" fontId="40" fillId="15" borderId="33" xfId="0" applyFont="1" applyFill="1" applyBorder="1" applyAlignment="1">
      <alignment vertical="center"/>
    </xf>
    <xf numFmtId="0" fontId="40" fillId="15" borderId="29" xfId="0" applyFont="1" applyFill="1" applyBorder="1" applyAlignment="1">
      <alignment vertical="center"/>
    </xf>
    <xf numFmtId="0" fontId="40" fillId="15" borderId="28" xfId="0" applyFont="1" applyFill="1" applyBorder="1" applyAlignment="1">
      <alignment vertical="center"/>
    </xf>
    <xf numFmtId="0" fontId="41" fillId="15" borderId="0" xfId="0" applyFont="1" applyFill="1" applyAlignment="1">
      <alignment horizontal="left" vertical="center"/>
    </xf>
    <xf numFmtId="0" fontId="56" fillId="15" borderId="0" xfId="0" applyFont="1" applyFill="1" applyAlignment="1">
      <alignment horizontal="center" vertical="center"/>
    </xf>
    <xf numFmtId="0" fontId="45" fillId="15" borderId="0" xfId="0" applyFont="1" applyFill="1" applyAlignment="1">
      <alignment vertical="center"/>
    </xf>
    <xf numFmtId="0" fontId="45" fillId="15" borderId="55" xfId="0" applyFont="1" applyFill="1" applyBorder="1" applyAlignment="1">
      <alignment vertical="center"/>
    </xf>
    <xf numFmtId="6" fontId="40" fillId="15" borderId="0" xfId="0" applyNumberFormat="1" applyFont="1" applyFill="1" applyAlignment="1">
      <alignment horizontal="center" vertical="center"/>
    </xf>
    <xf numFmtId="16" fontId="44" fillId="15" borderId="0" xfId="0" applyNumberFormat="1" applyFont="1" applyFill="1" applyAlignment="1">
      <alignment horizontal="left" vertical="center"/>
    </xf>
    <xf numFmtId="0" fontId="40" fillId="15" borderId="0" xfId="0" applyFont="1" applyFill="1" applyAlignment="1">
      <alignment horizontal="center" vertical="center"/>
    </xf>
    <xf numFmtId="16" fontId="39" fillId="15" borderId="0" xfId="0" applyNumberFormat="1" applyFont="1" applyFill="1" applyAlignment="1">
      <alignment vertical="center"/>
    </xf>
    <xf numFmtId="170" fontId="40" fillId="15" borderId="0" xfId="0" applyNumberFormat="1" applyFont="1" applyFill="1" applyAlignment="1">
      <alignment horizontal="right" vertical="center" indent="1"/>
    </xf>
    <xf numFmtId="16" fontId="40" fillId="15" borderId="0" xfId="0" applyNumberFormat="1" applyFont="1" applyFill="1" applyAlignment="1">
      <alignment horizontal="right" vertical="center" indent="1"/>
    </xf>
    <xf numFmtId="6" fontId="57" fillId="15" borderId="0" xfId="0" applyNumberFormat="1" applyFont="1" applyFill="1" applyAlignment="1">
      <alignment horizontal="center" vertical="center"/>
    </xf>
    <xf numFmtId="16" fontId="42" fillId="15" borderId="0" xfId="0" applyNumberFormat="1" applyFont="1" applyFill="1" applyAlignment="1">
      <alignment horizontal="left" vertical="center"/>
    </xf>
    <xf numFmtId="0" fontId="40" fillId="15" borderId="53" xfId="0" applyFont="1" applyFill="1" applyBorder="1" applyAlignment="1">
      <alignment vertical="center"/>
    </xf>
    <xf numFmtId="0" fontId="40" fillId="15" borderId="54" xfId="0" applyFont="1" applyFill="1" applyBorder="1" applyAlignment="1">
      <alignment vertical="center"/>
    </xf>
    <xf numFmtId="0" fontId="56" fillId="15" borderId="53" xfId="0" applyFont="1" applyFill="1" applyBorder="1" applyAlignment="1">
      <alignment horizontal="center" vertical="center"/>
    </xf>
    <xf numFmtId="0" fontId="56" fillId="15" borderId="54" xfId="0" applyFont="1" applyFill="1" applyBorder="1" applyAlignment="1">
      <alignment horizontal="center" vertical="center"/>
    </xf>
    <xf numFmtId="169" fontId="56" fillId="15" borderId="0" xfId="0" applyNumberFormat="1" applyFont="1" applyFill="1" applyAlignment="1">
      <alignment horizontal="center" vertical="center"/>
    </xf>
    <xf numFmtId="0" fontId="51" fillId="15" borderId="0" xfId="0" applyFont="1" applyFill="1" applyAlignment="1">
      <alignment horizontal="center" vertical="center"/>
    </xf>
    <xf numFmtId="0" fontId="51" fillId="15" borderId="30" xfId="0" applyFont="1" applyFill="1" applyBorder="1" applyAlignment="1">
      <alignment horizontal="center" vertical="center"/>
    </xf>
    <xf numFmtId="20" fontId="44" fillId="15" borderId="0" xfId="0" applyNumberFormat="1" applyFont="1" applyFill="1" applyAlignment="1">
      <alignment horizontal="right" vertical="center"/>
    </xf>
    <xf numFmtId="20" fontId="46" fillId="15" borderId="30" xfId="0" applyNumberFormat="1" applyFont="1" applyFill="1" applyBorder="1" applyAlignment="1">
      <alignment horizontal="right" vertical="center" indent="1"/>
    </xf>
    <xf numFmtId="168" fontId="51" fillId="15" borderId="47" xfId="0" applyNumberFormat="1" applyFont="1" applyFill="1" applyBorder="1" applyAlignment="1">
      <alignment horizontal="center" vertical="center"/>
    </xf>
    <xf numFmtId="169" fontId="51" fillId="15" borderId="48" xfId="0" applyNumberFormat="1" applyFont="1" applyFill="1" applyBorder="1" applyAlignment="1">
      <alignment horizontal="center" vertical="center"/>
    </xf>
    <xf numFmtId="20" fontId="51" fillId="15" borderId="0" xfId="0" applyNumberFormat="1" applyFont="1" applyFill="1" applyAlignment="1">
      <alignment horizontal="right" vertical="center" indent="1"/>
    </xf>
    <xf numFmtId="169" fontId="51" fillId="15" borderId="47" xfId="0" applyNumberFormat="1" applyFont="1" applyFill="1" applyBorder="1" applyAlignment="1">
      <alignment horizontal="center" vertical="center"/>
    </xf>
    <xf numFmtId="20" fontId="44" fillId="15" borderId="0" xfId="0" applyNumberFormat="1" applyFont="1" applyFill="1" applyAlignment="1">
      <alignment horizontal="center" vertical="center"/>
    </xf>
    <xf numFmtId="168" fontId="51" fillId="15" borderId="0" xfId="0" applyNumberFormat="1" applyFont="1" applyFill="1" applyAlignment="1">
      <alignment horizontal="center" vertical="center"/>
    </xf>
    <xf numFmtId="169" fontId="51" fillId="15" borderId="30" xfId="0" applyNumberFormat="1" applyFont="1" applyFill="1" applyBorder="1" applyAlignment="1">
      <alignment horizontal="center" vertical="center"/>
    </xf>
    <xf numFmtId="16" fontId="45" fillId="15" borderId="34" xfId="0" applyNumberFormat="1" applyFont="1" applyFill="1" applyBorder="1" applyAlignment="1">
      <alignment horizontal="center"/>
    </xf>
    <xf numFmtId="0" fontId="54" fillId="15" borderId="34" xfId="0" applyFont="1" applyFill="1" applyBorder="1" applyAlignment="1">
      <alignment horizontal="right" vertical="center"/>
    </xf>
    <xf numFmtId="0" fontId="55" fillId="15" borderId="34" xfId="0" applyFont="1" applyFill="1" applyBorder="1" applyAlignment="1">
      <alignment horizontal="left" vertical="center"/>
    </xf>
    <xf numFmtId="0" fontId="43" fillId="15" borderId="0" xfId="0" applyFont="1" applyFill="1" applyAlignment="1">
      <alignment vertical="center"/>
    </xf>
    <xf numFmtId="16" fontId="45" fillId="15" borderId="0" xfId="0" applyNumberFormat="1" applyFont="1" applyFill="1" applyAlignment="1">
      <alignment horizontal="center" vertical="top"/>
    </xf>
    <xf numFmtId="0" fontId="54" fillId="15" borderId="0" xfId="0" applyFont="1" applyFill="1" applyAlignment="1">
      <alignment horizontal="right" vertical="center"/>
    </xf>
    <xf numFmtId="0" fontId="55" fillId="15" borderId="0" xfId="0" applyFont="1" applyFill="1" applyAlignment="1">
      <alignment horizontal="left" vertical="center"/>
    </xf>
    <xf numFmtId="0" fontId="49" fillId="15" borderId="0" xfId="0" applyFont="1" applyFill="1" applyAlignment="1">
      <alignment horizontal="center" vertical="center"/>
    </xf>
    <xf numFmtId="16" fontId="43" fillId="15" borderId="0" xfId="0" applyNumberFormat="1" applyFont="1" applyFill="1" applyAlignment="1">
      <alignment horizontal="center" vertical="center"/>
    </xf>
    <xf numFmtId="0" fontId="40" fillId="15" borderId="26" xfId="0" applyFont="1" applyFill="1" applyBorder="1" applyAlignment="1">
      <alignment vertical="center"/>
    </xf>
    <xf numFmtId="20" fontId="46" fillId="15" borderId="30" xfId="0" applyNumberFormat="1" applyFont="1" applyFill="1" applyBorder="1" applyAlignment="1">
      <alignment horizontal="center" vertical="center"/>
    </xf>
    <xf numFmtId="20" fontId="44" fillId="15" borderId="39" xfId="0" applyNumberFormat="1" applyFont="1" applyFill="1" applyBorder="1" applyAlignment="1">
      <alignment horizontal="center" vertical="center"/>
    </xf>
    <xf numFmtId="0" fontId="40" fillId="15" borderId="31" xfId="0" applyFont="1" applyFill="1" applyBorder="1" applyAlignment="1">
      <alignment vertical="center"/>
    </xf>
    <xf numFmtId="168" fontId="51" fillId="15" borderId="41" xfId="0" applyNumberFormat="1" applyFont="1" applyFill="1" applyBorder="1" applyAlignment="1">
      <alignment horizontal="center" vertical="center"/>
    </xf>
    <xf numFmtId="169" fontId="51" fillId="15" borderId="44" xfId="0" applyNumberFormat="1" applyFont="1" applyFill="1" applyBorder="1" applyAlignment="1">
      <alignment horizontal="center" vertical="center"/>
    </xf>
    <xf numFmtId="0" fontId="43" fillId="15" borderId="35" xfId="0" applyFont="1" applyFill="1" applyBorder="1" applyAlignment="1">
      <alignment vertical="center"/>
    </xf>
    <xf numFmtId="0" fontId="53" fillId="15" borderId="35" xfId="0" applyFont="1" applyFill="1" applyBorder="1" applyAlignment="1">
      <alignment horizontal="center" vertical="center"/>
    </xf>
    <xf numFmtId="169" fontId="51" fillId="15" borderId="0" xfId="0" applyNumberFormat="1" applyFont="1" applyFill="1" applyAlignment="1">
      <alignment horizontal="center" vertical="center"/>
    </xf>
    <xf numFmtId="20" fontId="44" fillId="15" borderId="0" xfId="0" applyNumberFormat="1" applyFont="1" applyFill="1" applyAlignment="1">
      <alignment vertical="center"/>
    </xf>
    <xf numFmtId="169" fontId="51" fillId="15" borderId="41" xfId="0" applyNumberFormat="1" applyFont="1" applyFill="1" applyBorder="1" applyAlignment="1">
      <alignment horizontal="center" vertical="center"/>
    </xf>
    <xf numFmtId="0" fontId="53" fillId="15" borderId="0" xfId="0" applyFont="1" applyFill="1" applyAlignment="1">
      <alignment horizontal="center" vertical="center"/>
    </xf>
    <xf numFmtId="169" fontId="40" fillId="15" borderId="0" xfId="0" applyNumberFormat="1" applyFont="1" applyFill="1" applyAlignment="1">
      <alignment horizontal="center" vertical="center"/>
    </xf>
    <xf numFmtId="0" fontId="44" fillId="15" borderId="0" xfId="0" applyFont="1" applyFill="1" applyAlignment="1">
      <alignment vertical="center"/>
    </xf>
    <xf numFmtId="20" fontId="44" fillId="15" borderId="40" xfId="0" applyNumberFormat="1" applyFont="1" applyFill="1" applyBorder="1" applyAlignment="1">
      <alignment horizontal="center" vertical="center"/>
    </xf>
    <xf numFmtId="169" fontId="40" fillId="15" borderId="0" xfId="0" applyNumberFormat="1" applyFont="1" applyFill="1" applyAlignment="1">
      <alignment vertical="center"/>
    </xf>
    <xf numFmtId="168" fontId="44" fillId="15" borderId="0" xfId="0" applyNumberFormat="1" applyFont="1" applyFill="1" applyAlignment="1">
      <alignment vertical="center"/>
    </xf>
    <xf numFmtId="171" fontId="60" fillId="17" borderId="0" xfId="0" applyNumberFormat="1" applyFont="1" applyFill="1" applyAlignment="1">
      <alignment horizontal="center" vertical="center"/>
    </xf>
    <xf numFmtId="0" fontId="40" fillId="15" borderId="27" xfId="0" applyFont="1" applyFill="1" applyBorder="1" applyAlignment="1">
      <alignment vertical="center"/>
    </xf>
    <xf numFmtId="164" fontId="58" fillId="8" borderId="0" xfId="0" applyNumberFormat="1" applyFont="1" applyFill="1" applyAlignment="1">
      <alignment horizontal="center" vertical="center"/>
    </xf>
    <xf numFmtId="0" fontId="51" fillId="15" borderId="27" xfId="0" applyFont="1" applyFill="1" applyBorder="1" applyAlignment="1">
      <alignment horizontal="center" vertical="center"/>
    </xf>
    <xf numFmtId="0" fontId="51" fillId="15" borderId="28" xfId="0" applyFont="1" applyFill="1" applyBorder="1" applyAlignment="1">
      <alignment horizontal="center" vertical="center"/>
    </xf>
    <xf numFmtId="0" fontId="40" fillId="15" borderId="32" xfId="0" applyFont="1" applyFill="1" applyBorder="1" applyAlignment="1">
      <alignment vertical="center"/>
    </xf>
    <xf numFmtId="0" fontId="51" fillId="15" borderId="32" xfId="0" applyFont="1" applyFill="1" applyBorder="1" applyAlignment="1">
      <alignment horizontal="center" vertical="center"/>
    </xf>
    <xf numFmtId="0" fontId="51" fillId="15" borderId="33" xfId="0" applyFont="1" applyFill="1" applyBorder="1" applyAlignment="1">
      <alignment horizontal="center" vertical="center"/>
    </xf>
    <xf numFmtId="172" fontId="46" fillId="15" borderId="0" xfId="0" applyNumberFormat="1" applyFont="1" applyFill="1" applyAlignment="1">
      <alignment horizontal="right" vertical="center" indent="1"/>
    </xf>
    <xf numFmtId="173" fontId="40" fillId="15" borderId="0" xfId="0" applyNumberFormat="1" applyFont="1" applyFill="1" applyAlignment="1">
      <alignment horizontal="right" vertical="center" indent="1"/>
    </xf>
    <xf numFmtId="0" fontId="64" fillId="9" borderId="0" xfId="0" applyFont="1" applyFill="1" applyAlignment="1">
      <alignment horizontal="center" vertical="center"/>
    </xf>
    <xf numFmtId="0" fontId="65" fillId="2" borderId="0" xfId="0" applyFont="1" applyFill="1" applyAlignment="1">
      <alignment horizontal="center" vertical="center"/>
    </xf>
    <xf numFmtId="0" fontId="40" fillId="16" borderId="59" xfId="0" applyFont="1" applyFill="1" applyBorder="1" applyAlignment="1">
      <alignment horizontal="left" vertical="center" indent="1"/>
    </xf>
    <xf numFmtId="0" fontId="40" fillId="16" borderId="0" xfId="0" applyFont="1" applyFill="1" applyAlignment="1">
      <alignment horizontal="left" vertical="center" indent="1"/>
    </xf>
    <xf numFmtId="6" fontId="60" fillId="17" borderId="0" xfId="0" applyNumberFormat="1" applyFont="1" applyFill="1" applyAlignment="1">
      <alignment horizontal="center" vertical="center"/>
    </xf>
    <xf numFmtId="0" fontId="60" fillId="17" borderId="0" xfId="0" applyFont="1" applyFill="1" applyAlignment="1">
      <alignment horizontal="center" vertical="center"/>
    </xf>
    <xf numFmtId="0" fontId="40" fillId="4" borderId="37" xfId="0" applyFont="1" applyFill="1" applyBorder="1" applyAlignment="1">
      <alignment horizontal="left" vertical="center" indent="1"/>
    </xf>
    <xf numFmtId="0" fontId="40" fillId="4" borderId="0" xfId="0" applyFont="1" applyFill="1" applyAlignment="1">
      <alignment horizontal="left" vertical="center" indent="1"/>
    </xf>
    <xf numFmtId="6" fontId="58" fillId="11" borderId="0" xfId="0" applyNumberFormat="1" applyFont="1" applyFill="1" applyAlignment="1">
      <alignment horizontal="center" vertical="center"/>
    </xf>
    <xf numFmtId="0" fontId="58" fillId="11" borderId="0" xfId="0" applyFont="1" applyFill="1" applyAlignment="1">
      <alignment horizontal="center" vertical="center"/>
    </xf>
    <xf numFmtId="0" fontId="59" fillId="7" borderId="52" xfId="0" applyFont="1" applyFill="1" applyBorder="1" applyAlignment="1">
      <alignment horizontal="left" vertical="center" indent="1"/>
    </xf>
    <xf numFmtId="0" fontId="59" fillId="7" borderId="0" xfId="0" applyFont="1" applyFill="1" applyAlignment="1">
      <alignment horizontal="left" vertical="center" indent="1"/>
    </xf>
    <xf numFmtId="6" fontId="58" fillId="8" borderId="0" xfId="0" applyNumberFormat="1" applyFont="1" applyFill="1" applyAlignment="1">
      <alignment horizontal="center" vertical="center"/>
    </xf>
    <xf numFmtId="0" fontId="40" fillId="5" borderId="38" xfId="0" applyFont="1" applyFill="1" applyBorder="1" applyAlignment="1">
      <alignment horizontal="left" vertical="center" indent="1"/>
    </xf>
    <xf numFmtId="0" fontId="40" fillId="5" borderId="0" xfId="0" applyFont="1" applyFill="1" applyAlignment="1">
      <alignment horizontal="left" vertical="center" indent="1"/>
    </xf>
    <xf numFmtId="6" fontId="58" fillId="6" borderId="0" xfId="0" applyNumberFormat="1" applyFont="1" applyFill="1" applyAlignment="1">
      <alignment horizontal="center" vertical="center"/>
    </xf>
    <xf numFmtId="0" fontId="58" fillId="6" borderId="0" xfId="0" applyFont="1" applyFill="1" applyAlignment="1">
      <alignment horizontal="center" vertical="center"/>
    </xf>
    <xf numFmtId="0" fontId="43" fillId="15" borderId="0" xfId="0" applyFont="1" applyFill="1" applyAlignment="1">
      <alignment horizontal="center" vertical="center"/>
    </xf>
    <xf numFmtId="0" fontId="62" fillId="13" borderId="0" xfId="0" applyFont="1" applyFill="1" applyAlignment="1">
      <alignment horizontal="center" vertical="center"/>
    </xf>
    <xf numFmtId="0" fontId="40" fillId="3" borderId="36" xfId="0" applyFont="1" applyFill="1" applyBorder="1" applyAlignment="1">
      <alignment horizontal="left" vertical="center" indent="1"/>
    </xf>
    <xf numFmtId="0" fontId="40" fillId="3" borderId="0" xfId="0" applyFont="1" applyFill="1" applyAlignment="1">
      <alignment horizontal="left" vertical="center" indent="1"/>
    </xf>
    <xf numFmtId="6" fontId="58" fillId="10" borderId="0" xfId="0" applyNumberFormat="1" applyFont="1" applyFill="1" applyAlignment="1">
      <alignment horizontal="center" vertical="center"/>
    </xf>
    <xf numFmtId="0" fontId="40" fillId="12" borderId="56" xfId="0" applyFont="1" applyFill="1" applyBorder="1" applyAlignment="1">
      <alignment horizontal="left" vertical="center" indent="1"/>
    </xf>
    <xf numFmtId="0" fontId="40" fillId="12" borderId="0" xfId="0" applyFont="1" applyFill="1" applyAlignment="1">
      <alignment horizontal="left" vertical="center" indent="1"/>
    </xf>
    <xf numFmtId="6" fontId="60" fillId="13" borderId="0" xfId="0" applyNumberFormat="1" applyFont="1" applyFill="1" applyAlignment="1">
      <alignment horizontal="center" vertical="center"/>
    </xf>
    <xf numFmtId="6" fontId="58" fillId="13" borderId="0" xfId="0" applyNumberFormat="1" applyFont="1" applyFill="1" applyAlignment="1">
      <alignment horizontal="center" vertical="center"/>
    </xf>
    <xf numFmtId="0" fontId="40" fillId="15" borderId="31" xfId="0" applyFont="1" applyFill="1" applyBorder="1" applyAlignment="1">
      <alignment horizontal="left" vertical="center" indent="1"/>
    </xf>
    <xf numFmtId="0" fontId="40" fillId="15" borderId="32" xfId="0" applyFont="1" applyFill="1" applyBorder="1" applyAlignment="1">
      <alignment horizontal="left" vertical="center" indent="1"/>
    </xf>
    <xf numFmtId="168" fontId="40" fillId="15" borderId="32" xfId="0" applyNumberFormat="1" applyFont="1" applyFill="1" applyBorder="1" applyAlignment="1">
      <alignment horizontal="center" vertical="center"/>
    </xf>
    <xf numFmtId="0" fontId="61" fillId="14" borderId="0" xfId="0" applyFont="1" applyFill="1" applyAlignment="1">
      <alignment horizontal="center" vertical="center"/>
    </xf>
    <xf numFmtId="0" fontId="40" fillId="2" borderId="0" xfId="0" applyFont="1" applyFill="1" applyAlignment="1">
      <alignment horizontal="center" vertical="center"/>
    </xf>
    <xf numFmtId="14" fontId="59" fillId="12" borderId="0" xfId="0" applyNumberFormat="1" applyFont="1" applyFill="1" applyAlignment="1">
      <alignment horizontal="right" vertical="center" indent="1"/>
    </xf>
    <xf numFmtId="14" fontId="59" fillId="12" borderId="57" xfId="0" applyNumberFormat="1" applyFont="1" applyFill="1" applyBorder="1" applyAlignment="1">
      <alignment horizontal="right" vertical="center" indent="1"/>
    </xf>
    <xf numFmtId="0" fontId="63" fillId="12" borderId="0" xfId="0" applyFont="1" applyFill="1" applyAlignment="1">
      <alignment horizontal="center" vertical="center"/>
    </xf>
    <xf numFmtId="0" fontId="63" fillId="12" borderId="57" xfId="0" applyFont="1" applyFill="1" applyBorder="1" applyAlignment="1">
      <alignment horizontal="center" vertical="center"/>
    </xf>
    <xf numFmtId="14" fontId="59" fillId="12" borderId="0" xfId="0" applyNumberFormat="1" applyFont="1" applyFill="1" applyAlignment="1">
      <alignment horizontal="left" vertical="center" indent="1"/>
    </xf>
    <xf numFmtId="14" fontId="59" fillId="12" borderId="57" xfId="0" applyNumberFormat="1" applyFont="1" applyFill="1" applyBorder="1" applyAlignment="1">
      <alignment horizontal="left" vertical="center" indent="1"/>
    </xf>
    <xf numFmtId="16" fontId="40" fillId="15" borderId="40" xfId="0" applyNumberFormat="1" applyFont="1" applyFill="1" applyBorder="1" applyAlignment="1">
      <alignment horizontal="center" vertical="center"/>
    </xf>
    <xf numFmtId="0" fontId="50" fillId="7" borderId="52" xfId="0" applyFont="1" applyFill="1" applyBorder="1" applyAlignment="1">
      <alignment horizontal="left" vertical="center" indent="1"/>
    </xf>
    <xf numFmtId="0" fontId="50" fillId="7" borderId="0" xfId="0" applyFont="1" applyFill="1" applyAlignment="1">
      <alignment horizontal="left" vertical="center" indent="1"/>
    </xf>
    <xf numFmtId="0" fontId="50" fillId="3" borderId="36" xfId="0" applyFont="1" applyFill="1" applyBorder="1" applyAlignment="1">
      <alignment horizontal="left" vertical="center" indent="1"/>
    </xf>
    <xf numFmtId="0" fontId="50" fillId="3" borderId="0" xfId="0" applyFont="1" applyFill="1" applyAlignment="1">
      <alignment horizontal="left" vertical="center" indent="1"/>
    </xf>
    <xf numFmtId="0" fontId="50" fillId="4" borderId="37" xfId="0" applyFont="1" applyFill="1" applyBorder="1" applyAlignment="1">
      <alignment horizontal="left" vertical="center" indent="1"/>
    </xf>
    <xf numFmtId="0" fontId="50" fillId="4" borderId="0" xfId="0" applyFont="1" applyFill="1" applyAlignment="1">
      <alignment horizontal="left" vertical="center" indent="1"/>
    </xf>
    <xf numFmtId="0" fontId="26" fillId="0" borderId="0" xfId="0" applyFont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11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3" fillId="15" borderId="29" xfId="0" applyFont="1" applyFill="1" applyBorder="1" applyAlignment="1">
      <alignment horizontal="center" vertical="center"/>
    </xf>
    <xf numFmtId="0" fontId="44" fillId="15" borderId="45" xfId="0" applyFont="1" applyFill="1" applyBorder="1" applyAlignment="1">
      <alignment horizontal="left" vertical="center" wrapText="1" indent="1"/>
    </xf>
    <xf numFmtId="0" fontId="44" fillId="15" borderId="0" xfId="0" applyFont="1" applyFill="1" applyAlignment="1">
      <alignment horizontal="left" vertical="center" wrapText="1" indent="1"/>
    </xf>
    <xf numFmtId="0" fontId="51" fillId="15" borderId="36" xfId="0" applyFont="1" applyFill="1" applyBorder="1" applyAlignment="1">
      <alignment horizontal="left" vertical="center" indent="1"/>
    </xf>
    <xf numFmtId="0" fontId="51" fillId="15" borderId="0" xfId="0" applyFont="1" applyFill="1" applyAlignment="1">
      <alignment horizontal="left" vertical="center" indent="1"/>
    </xf>
    <xf numFmtId="0" fontId="50" fillId="15" borderId="38" xfId="0" applyFont="1" applyFill="1" applyBorder="1" applyAlignment="1">
      <alignment horizontal="left" vertical="center" indent="1"/>
    </xf>
    <xf numFmtId="0" fontId="50" fillId="15" borderId="0" xfId="0" applyFont="1" applyFill="1" applyAlignment="1">
      <alignment horizontal="left" vertical="center" indent="1"/>
    </xf>
    <xf numFmtId="0" fontId="44" fillId="15" borderId="43" xfId="0" applyFont="1" applyFill="1" applyBorder="1" applyAlignment="1">
      <alignment horizontal="left" vertical="center" indent="1"/>
    </xf>
    <xf numFmtId="0" fontId="44" fillId="15" borderId="0" xfId="0" applyFont="1" applyFill="1" applyAlignment="1">
      <alignment horizontal="left" vertical="center" indent="1"/>
    </xf>
    <xf numFmtId="0" fontId="51" fillId="15" borderId="46" xfId="0" applyFont="1" applyFill="1" applyBorder="1" applyAlignment="1">
      <alignment horizontal="left" vertical="center" indent="1"/>
    </xf>
    <xf numFmtId="0" fontId="51" fillId="15" borderId="47" xfId="0" applyFont="1" applyFill="1" applyBorder="1" applyAlignment="1">
      <alignment horizontal="left" vertical="center" indent="1"/>
    </xf>
    <xf numFmtId="0" fontId="40" fillId="15" borderId="32" xfId="0" applyFont="1" applyFill="1" applyBorder="1" applyAlignment="1">
      <alignment horizontal="center" vertical="center"/>
    </xf>
    <xf numFmtId="0" fontId="50" fillId="15" borderId="37" xfId="0" applyFont="1" applyFill="1" applyBorder="1" applyAlignment="1">
      <alignment horizontal="left" vertical="center" indent="1"/>
    </xf>
    <xf numFmtId="16" fontId="49" fillId="15" borderId="34" xfId="0" applyNumberFormat="1" applyFont="1" applyFill="1" applyBorder="1" applyAlignment="1">
      <alignment horizontal="center" vertical="center"/>
    </xf>
    <xf numFmtId="0" fontId="49" fillId="15" borderId="0" xfId="0" applyFont="1" applyFill="1" applyAlignment="1">
      <alignment horizontal="center" vertical="center"/>
    </xf>
    <xf numFmtId="16" fontId="43" fillId="15" borderId="34" xfId="0" applyNumberFormat="1" applyFont="1" applyFill="1" applyBorder="1" applyAlignment="1">
      <alignment horizontal="center" vertical="center"/>
    </xf>
    <xf numFmtId="16" fontId="43" fillId="15" borderId="0" xfId="0" applyNumberFormat="1" applyFont="1" applyFill="1" applyAlignment="1">
      <alignment horizontal="center" vertical="center"/>
    </xf>
    <xf numFmtId="169" fontId="40" fillId="15" borderId="32" xfId="0" applyNumberFormat="1" applyFont="1" applyFill="1" applyBorder="1" applyAlignment="1">
      <alignment horizontal="center" vertical="center"/>
    </xf>
    <xf numFmtId="0" fontId="41" fillId="5" borderId="38" xfId="0" applyFont="1" applyFill="1" applyBorder="1" applyAlignment="1">
      <alignment horizontal="left" vertical="center" indent="1"/>
    </xf>
    <xf numFmtId="0" fontId="41" fillId="5" borderId="0" xfId="0" applyFont="1" applyFill="1" applyAlignment="1">
      <alignment horizontal="left" vertical="center" indent="1"/>
    </xf>
    <xf numFmtId="168" fontId="52" fillId="6" borderId="0" xfId="0" applyNumberFormat="1" applyFont="1" applyFill="1" applyAlignment="1">
      <alignment horizontal="center" vertical="center"/>
    </xf>
    <xf numFmtId="0" fontId="44" fillId="15" borderId="31" xfId="0" applyFont="1" applyFill="1" applyBorder="1" applyAlignment="1">
      <alignment horizontal="left" vertical="center" indent="1"/>
    </xf>
    <xf numFmtId="0" fontId="44" fillId="15" borderId="32" xfId="0" applyFont="1" applyFill="1" applyBorder="1" applyAlignment="1">
      <alignment horizontal="left" vertical="center" indent="1"/>
    </xf>
    <xf numFmtId="16" fontId="49" fillId="15" borderId="0" xfId="0" applyNumberFormat="1" applyFont="1" applyFill="1" applyAlignment="1">
      <alignment horizontal="center" vertical="center"/>
    </xf>
    <xf numFmtId="16" fontId="49" fillId="15" borderId="35" xfId="0" applyNumberFormat="1" applyFont="1" applyFill="1" applyBorder="1" applyAlignment="1">
      <alignment horizontal="center" vertical="center"/>
    </xf>
    <xf numFmtId="16" fontId="43" fillId="15" borderId="35" xfId="0" applyNumberFormat="1" applyFont="1" applyFill="1" applyBorder="1" applyAlignment="1">
      <alignment horizontal="center" vertical="center"/>
    </xf>
    <xf numFmtId="0" fontId="44" fillId="15" borderId="43" xfId="0" applyFont="1" applyFill="1" applyBorder="1" applyAlignment="1">
      <alignment horizontal="center" vertical="center"/>
    </xf>
    <xf numFmtId="0" fontId="44" fillId="15" borderId="0" xfId="0" applyFont="1" applyFill="1" applyAlignment="1">
      <alignment horizontal="center" vertical="center"/>
    </xf>
    <xf numFmtId="0" fontId="44" fillId="15" borderId="43" xfId="0" applyFont="1" applyFill="1" applyBorder="1" applyAlignment="1">
      <alignment horizontal="left" vertical="center" wrapText="1" indent="1"/>
    </xf>
    <xf numFmtId="0" fontId="50" fillId="15" borderId="42" xfId="0" applyFont="1" applyFill="1" applyBorder="1" applyAlignment="1">
      <alignment horizontal="left" vertical="center" indent="1"/>
    </xf>
    <xf numFmtId="0" fontId="50" fillId="15" borderId="41" xfId="0" applyFont="1" applyFill="1" applyBorder="1" applyAlignment="1">
      <alignment horizontal="left" vertical="center" indent="1"/>
    </xf>
    <xf numFmtId="0" fontId="49" fillId="15" borderId="35" xfId="0" applyFont="1" applyFill="1" applyBorder="1" applyAlignment="1">
      <alignment horizontal="center" vertical="center"/>
    </xf>
    <xf numFmtId="0" fontId="40" fillId="15" borderId="29" xfId="0" applyFont="1" applyFill="1" applyBorder="1" applyAlignment="1">
      <alignment horizontal="center" vertical="center"/>
    </xf>
    <xf numFmtId="0" fontId="40" fillId="15" borderId="0" xfId="0" applyFont="1" applyFill="1" applyAlignment="1">
      <alignment horizontal="center" vertical="center"/>
    </xf>
    <xf numFmtId="0" fontId="51" fillId="15" borderId="37" xfId="0" applyFont="1" applyFill="1" applyBorder="1" applyAlignment="1">
      <alignment horizontal="left" vertical="center" indent="1"/>
    </xf>
    <xf numFmtId="0" fontId="40" fillId="15" borderId="37" xfId="0" applyFont="1" applyFill="1" applyBorder="1" applyAlignment="1">
      <alignment horizontal="left" vertical="center" indent="1"/>
    </xf>
    <xf numFmtId="0" fontId="40" fillId="15" borderId="0" xfId="0" applyFont="1" applyFill="1" applyAlignment="1">
      <alignment horizontal="left" vertical="center" indent="1"/>
    </xf>
    <xf numFmtId="0" fontId="40" fillId="15" borderId="36" xfId="0" applyFont="1" applyFill="1" applyBorder="1" applyAlignment="1">
      <alignment horizontal="left" vertical="center" indent="1"/>
    </xf>
    <xf numFmtId="0" fontId="44" fillId="15" borderId="49" xfId="0" applyFont="1" applyFill="1" applyBorder="1" applyAlignment="1">
      <alignment horizontal="left" vertical="center" wrapText="1" indent="1"/>
    </xf>
    <xf numFmtId="0" fontId="44" fillId="15" borderId="47" xfId="0" applyFont="1" applyFill="1" applyBorder="1" applyAlignment="1">
      <alignment horizontal="left" vertical="center" wrapText="1" indent="1"/>
    </xf>
    <xf numFmtId="0" fontId="50" fillId="3" borderId="46" xfId="0" applyFont="1" applyFill="1" applyBorder="1" applyAlignment="1">
      <alignment horizontal="left" vertical="center" indent="1"/>
    </xf>
    <xf numFmtId="0" fontId="50" fillId="3" borderId="47" xfId="0" applyFont="1" applyFill="1" applyBorder="1" applyAlignment="1">
      <alignment horizontal="left" vertical="center" indent="1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40" fillId="2" borderId="27" xfId="0" applyFont="1" applyFill="1" applyBorder="1" applyAlignment="1">
      <alignment horizontal="center" vertical="center"/>
    </xf>
    <xf numFmtId="16" fontId="41" fillId="2" borderId="26" xfId="0" applyNumberFormat="1" applyFont="1" applyFill="1" applyBorder="1" applyAlignment="1">
      <alignment horizontal="center" vertical="center"/>
    </xf>
    <xf numFmtId="0" fontId="41" fillId="2" borderId="28" xfId="0" applyFont="1" applyFill="1" applyBorder="1" applyAlignment="1">
      <alignment horizontal="center" vertical="center"/>
    </xf>
    <xf numFmtId="0" fontId="41" fillId="2" borderId="31" xfId="0" applyFont="1" applyFill="1" applyBorder="1" applyAlignment="1">
      <alignment horizontal="center" vertical="center"/>
    </xf>
    <xf numFmtId="0" fontId="41" fillId="2" borderId="33" xfId="0" applyFont="1" applyFill="1" applyBorder="1" applyAlignment="1">
      <alignment horizontal="center" vertical="center"/>
    </xf>
    <xf numFmtId="16" fontId="48" fillId="2" borderId="26" xfId="0" applyNumberFormat="1" applyFont="1" applyFill="1" applyBorder="1" applyAlignment="1">
      <alignment horizontal="center" vertical="center"/>
    </xf>
    <xf numFmtId="0" fontId="48" fillId="2" borderId="28" xfId="0" applyFont="1" applyFill="1" applyBorder="1" applyAlignment="1">
      <alignment horizontal="center" vertical="center"/>
    </xf>
    <xf numFmtId="0" fontId="48" fillId="2" borderId="31" xfId="0" applyFont="1" applyFill="1" applyBorder="1" applyAlignment="1">
      <alignment horizontal="center" vertical="center"/>
    </xf>
    <xf numFmtId="0" fontId="48" fillId="2" borderId="33" xfId="0" applyFont="1" applyFill="1" applyBorder="1" applyAlignment="1">
      <alignment horizontal="center" vertical="center"/>
    </xf>
    <xf numFmtId="16" fontId="47" fillId="2" borderId="26" xfId="0" applyNumberFormat="1" applyFont="1" applyFill="1" applyBorder="1" applyAlignment="1">
      <alignment horizontal="center" vertical="center"/>
    </xf>
    <xf numFmtId="0" fontId="47" fillId="2" borderId="28" xfId="0" applyFont="1" applyFill="1" applyBorder="1" applyAlignment="1">
      <alignment horizontal="center" vertical="center"/>
    </xf>
    <xf numFmtId="0" fontId="47" fillId="2" borderId="31" xfId="0" applyFont="1" applyFill="1" applyBorder="1" applyAlignment="1">
      <alignment horizontal="center" vertical="center"/>
    </xf>
    <xf numFmtId="0" fontId="47" fillId="2" borderId="33" xfId="0" applyFont="1" applyFill="1" applyBorder="1" applyAlignment="1">
      <alignment horizontal="center" vertical="center"/>
    </xf>
    <xf numFmtId="0" fontId="40" fillId="2" borderId="32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9" xfId="1" applyBorder="1" applyAlignment="1">
      <alignment horizontal="center" vertical="center"/>
    </xf>
    <xf numFmtId="0" fontId="3" fillId="0" borderId="0" xfId="1" applyBorder="1" applyAlignment="1">
      <alignment horizontal="center" vertical="center"/>
    </xf>
    <xf numFmtId="168" fontId="19" fillId="0" borderId="0" xfId="0" applyNumberFormat="1" applyFont="1" applyAlignment="1">
      <alignment horizontal="center" vertical="center"/>
    </xf>
    <xf numFmtId="0" fontId="3" fillId="0" borderId="21" xfId="1" applyBorder="1" applyAlignment="1">
      <alignment horizontal="center" vertical="center"/>
    </xf>
    <xf numFmtId="0" fontId="3" fillId="0" borderId="22" xfId="1" applyBorder="1" applyAlignment="1">
      <alignment horizontal="center" vertical="center"/>
    </xf>
  </cellXfs>
  <cellStyles count="3">
    <cellStyle name="Hiperpovezava" xfId="1" builtinId="8"/>
    <cellStyle name="Navadno" xfId="0" builtinId="0"/>
    <cellStyle name="Valuta" xfId="2" builtinId="4"/>
  </cellStyles>
  <dxfs count="16">
    <dxf>
      <numFmt numFmtId="1" formatCode="0"/>
    </dxf>
    <dxf>
      <numFmt numFmtId="2" formatCode="0.00"/>
    </dxf>
    <dxf>
      <numFmt numFmtId="1" formatCode="0"/>
    </dxf>
    <dxf>
      <numFmt numFmtId="2" formatCode="0.00"/>
    </dxf>
    <dxf>
      <numFmt numFmtId="1" formatCode="0"/>
    </dxf>
    <dxf>
      <numFmt numFmtId="0" formatCode="General"/>
    </dxf>
    <dxf>
      <numFmt numFmtId="1" formatCode="0"/>
    </dxf>
    <dxf>
      <numFmt numFmtId="0" formatCode="General"/>
    </dxf>
    <dxf>
      <border outline="0">
        <bottom style="thin">
          <color indexed="64"/>
        </bottom>
      </border>
    </dxf>
    <dxf>
      <alignment horizontal="general" vertical="bottom" textRotation="0" wrapText="0" indent="0" justifyLastLine="0" shrinkToFit="0" readingOrder="0"/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A50021"/>
      <color rgb="FFFFDDFF"/>
      <color rgb="FFFFC5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46B427E-41BC-46FE-8740-B1123C7FF442}" name="Tabela2" displayName="Tabela2" ref="C4:H12" totalsRowCount="1" headerRowDxfId="9" headerRowBorderDxfId="8">
  <autoFilter ref="C4:H11" xr:uid="{A898226E-BF67-49AE-B10E-5C1AECF08DBA}"/>
  <tableColumns count="6">
    <tableColumn id="1" xr3:uid="{E1A6482F-FB27-4F7C-A18C-1907ED192586}" name="Prices"/>
    <tableColumn id="2" xr3:uid="{B6C95E31-7E9B-45B4-8B5F-E93F19E0808B}" name="MIN BAHT" totalsRowFunction="custom" dataDxfId="7" totalsRowDxfId="6">
      <totalsRowFormula>$B$5*D5+$B$6*D6+$B$7*D7+$B$8*D8+$B$9*D9+$B$10*D10+$B$11*D11</totalsRowFormula>
    </tableColumn>
    <tableColumn id="3" xr3:uid="{7CF26095-A053-4754-B376-53D078F3A356}" name="MAX BAHT" totalsRowFunction="custom" dataDxfId="5" totalsRowDxfId="4">
      <totalsRowFormula>$B$5*E5+$B$6*E6+$B$7*E7+$B$8*E8+$B$9*E9+$B$10*E10+$B$11*E11</totalsRowFormula>
    </tableColumn>
    <tableColumn id="4" xr3:uid="{8BFB3261-04B9-4696-9101-CD3C41798EA7}" name="MIN €" totalsRowFunction="custom" dataDxfId="3" totalsRowDxfId="2">
      <calculatedColumnFormula>IF(D5="","",D5/35)</calculatedColumnFormula>
      <totalsRowFormula>$B$5*F5+$B$6*F6+$B$7*F7+$B$8*F8+$B$9*F9+$B$10*F10+$B$11*F11</totalsRowFormula>
    </tableColumn>
    <tableColumn id="5" xr3:uid="{913EE440-A6AF-426B-A850-1BE46811A58F}" name="MAX €" totalsRowFunction="custom" dataDxfId="1" totalsRowDxfId="0">
      <calculatedColumnFormula>IF(E5="","",E5/35)</calculatedColumnFormula>
      <totalsRowFormula>$B$5*G5+$B$6*G6+$B$7*G7+$B$8*G8+$B$9*G9+$B$10*G10+$B$11*G11</totalsRowFormula>
    </tableColumn>
    <tableColumn id="6" xr3:uid="{2B1B01F2-2C6B-4010-9897-8AD24132B179}" name="Opomb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pattayabus.com/V2/en/from-pattaya/" TargetMode="External"/><Relationship Id="rId2" Type="http://schemas.openxmlformats.org/officeDocument/2006/relationships/hyperlink" Target="https://www.kohlarn.com/getting-to-koh-larn.html" TargetMode="External"/><Relationship Id="rId1" Type="http://schemas.openxmlformats.org/officeDocument/2006/relationships/hyperlink" Target="http://pattayabus.com/V2/en/from-bangkok/" TargetMode="External"/><Relationship Id="rId4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www.fazwaz.com/property-rent/1-bedroom-condo-for-rent-at-the-base-central-pattaya-in-nong-prue-pattaya-u163838" TargetMode="External"/><Relationship Id="rId1" Type="http://schemas.openxmlformats.org/officeDocument/2006/relationships/hyperlink" Target="https://www.fazwaz.com/property-rent/1-bedroom-condo-for-rent-at-the-base-central-pattaya-in-nong-prue-pattaya-u16383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ooking.com/hotel/th/ba-dong-tang-cheng-jia-ri-jiu-dian.sl.html?aid=304142;label=gen173nr-1FCAEoggI46AdIM1gEaGWIAQGYASO4ARfIAQzYAQHoAQH4ARCIAgGoAgO4AvqAwPgFwAIB0gIkMTRjYzk5YWMtMmQ3My00ZTViLTlmNGMtZjk5MTY2OTBjMGVi2AIG4AIB;atlas_src=sr_iw_btn;checkin=2020-09-27;checkout=2020-09-28;dest_id=-3253342;dest_type=city;dist=0;group_adults=2;group_children=0;highlighted_blocks=361895108_246101644_2_0_0;nflt=pri%3D1%3B;no_rooms=1;room1=A%2CA;sb_price_type=total;type=total;ucfs=1&amp;" TargetMode="External"/><Relationship Id="rId13" Type="http://schemas.openxmlformats.org/officeDocument/2006/relationships/hyperlink" Target="https://www.booking.com/hotel/th/miami.sl.html?aid=304142;label=gen173nr-1FCAEoggI46AdIM1gEaGWIAQGYASO4ARfIAQzYAQHoAQH4ARCIAgGoAgO4AvqAwPgFwAIB0gIkMTRjYzk5YWMtMmQ3My00ZTViLTlmNGMtZjk5MTY2OTBjMGVi2AIG4AIB;all_sr_blocks=31798409_270407584_2_0_0;checkin=2020-09-15;checkout=2020-09-18;dest_id=-3414440;dest_type=city;dist=0;group_adults=2;group_children=0;hapos=1;highlighted_blocks=31798409_270407584_2_0_0;hpos=1;no_rooms=1;room1=A%2CA;sb_price_type=total;sr_order=popularity;sr_pri_blocks=31798409_270407584_2_0_0__532950;srepoch=1594901609;srpvid=42a355f47bf101ab;type=total;ucfs=1&amp;" TargetMode="External"/><Relationship Id="rId18" Type="http://schemas.openxmlformats.org/officeDocument/2006/relationships/hyperlink" Target="https://www.booking.com/hotel/th/diamondcaveresortspa.sl.html?aid=304142;label=gen173nr-1DCAEoggI46AdIM1gEaMsBiAEBmAEjuAEXyAEM2AED6AEBiAIBqAIDuAKk9IfzBcACAQ;atlas_src=sr_iw_btn;checkin=2020-09-21;checkout=2020-09-22;dest_id=-3232620;dest_type=city;dist=0;group_adults=2;group_children=0;highlighted_blocks=2991703_180310908_2_42_0;nflt=pri%3D1%3Bhotelfacility%3D17%3B;no_rooms=1;room1=A%2CA;sb_price_type=total;type=total;ucfs=1&amp;" TargetMode="External"/><Relationship Id="rId26" Type="http://schemas.openxmlformats.org/officeDocument/2006/relationships/hyperlink" Target="https://www.booking.com/hotel/th/the-empress.sl.html?aid=304142;label=gen173nr-1FCAEoggI46AdIM1gEaGWIAQGYASO4ARfIAQzYAQHoAQH4ARCIAgGoAgO4AvqAwPgFwAIB0gIkMTRjYzk5YWMtMmQ3My00ZTViLTlmNGMtZjk5MTY2OTBjMGVi2AIG4AIB;atlas_src=sr_iw_btn;checkin=2020-09-18;checkout=2020-09-20;dest_id=5757;dest_type=region;dist=0;group_adults=2;group_children=0;highlighted_blocks=29785506_201763338_2_1_0;no_rooms=1;room1=A%2CA;sb_price_type=total;type=total;ucfs=1&amp;" TargetMode="External"/><Relationship Id="rId3" Type="http://schemas.openxmlformats.org/officeDocument/2006/relationships/hyperlink" Target="https://www.booking.com/hotel/th/phi-phi-good-view.sl.html?aid=304142;label=gen173nr-1DCAEoggI46AdIM1gEaMsBiAEBmAEjuAEXyAEM2AED6AEBiAIBqAIDuAKKqojzBcACAQ;sid=aa8c04d583aeaeb8af1ba96953e3a580;atlas_src=sr_iw_btn;checkin=2020-04-29;checkout=2020-05-02;dest_id=900040301;dest_type=city;dist=0;group_adults=2;group_children=0;highlighted_blocks=28812202_203768963_2_2_0;nflt=pri%3D1%3Bfc%3D5%3B;no_rooms=1;room1=A%2CA;sb_price_type=total;type=total;ucfs=1&amp;" TargetMode="External"/><Relationship Id="rId21" Type="http://schemas.openxmlformats.org/officeDocument/2006/relationships/hyperlink" Target="https://www.booking.com/hotel/th/gold-airport-suites.sl.html?aid=304142;label=gen173nr-1FCAEoggI46AdIM1gEaGWIAQGYASO4ARfIAQzYAQHoAQH4ARCIAgGoAgO4AvCkxfgFwAIB0gIkNjg0OWQ0MGItZjRmNC00Yjc4LWJmMjktY2NjMmQ1ZjI2ODY42AIG4AIB;atlas_src=sr_iw_btn;checkin=2020-09-20;checkout=2020-09-21;dest_id=21;dest_type=airport;dist=0;group_adults=2;group_children=0;highlighted_blocks=229972025_200895312_2_0_0;nflt=pri%3D1%3B;no_rooms=1;room1=A%2CA;sb_price_type=total;type=total;ucfs=1&amp;" TargetMode="External"/><Relationship Id="rId7" Type="http://schemas.openxmlformats.org/officeDocument/2006/relationships/hyperlink" Target="https://www.booking.com/hotel/th/p-s.sl.html?aid=304142;label=gen173nr-1FCAEoggI46AdIM1gEaGWIAQGYASO4ARfIAQzYAQHoAQH4ARCIAgGoAgO4AvqAwPgFwAIB0gIkMTRjYzk5YWMtMmQ3My00ZTViLTlmNGMtZjk5MTY2OTBjMGVi2AIG4AIB;atlas_src=sr_iw_btn;checkin=2020-09-27;checkout=2020-09-28;dest_id=-3253342;dest_type=city;dist=0;group_adults=2;group_children=0;highlighted_blocks=26448701_265809144_2_2_0;nflt=pri%3D1%3B;no_rooms=1;room1=A%2CA;sb_price_type=total;type=total;ucfs=1&amp;" TargetMode="External"/><Relationship Id="rId12" Type="http://schemas.openxmlformats.org/officeDocument/2006/relationships/hyperlink" Target="https://www.booking.com/hotel/th/city-lodge-soi-9.sl.html?aid=304142;label=gen173nr-1FCAEoggI46AdIM1gEaGWIAQGYASO4ARfIAQzYAQHoAQH4ARCIAgGoAgO4AvqAwPgFwAIB0gIkMTRjYzk5YWMtMmQ3My00ZTViLTlmNGMtZjk5MTY2OTBjMGVi2AIG4AIB;all_sr_blocks=28068002_265627604_0_0_0;checkin=2020-09-15;checkout=2020-09-18;dest_id=-3414440;dest_type=city;dist=0;group_adults=2;group_children=0;hapos=1;highlighted_blocks=28068002_265627604_0_0_0;hpos=1;no_rooms=1;room1=A%2CA;sb_price_type=total;sr_order=popularity;sr_pri_blocks=28068002_265627604_0_0_0__421200;srepoch=1594901555;srpvid=a5a155d965740065;type=total;ucfs=1&amp;" TargetMode="External"/><Relationship Id="rId17" Type="http://schemas.openxmlformats.org/officeDocument/2006/relationships/hyperlink" Target="https://www.booking.com/hotel/th/mike-pattaya-south.sl.html?aid=304142;label=gen173nr-1FCAEoggI46AdIM1gEaGWIAQGYASO4ARfIAQzYAQHoAQH4ARCIAgGoAgO4AvqAwPgFwAIB0gIkMTRjYzk5YWMtMmQ3My00ZTViLTlmNGMtZjk5MTY2OTBjMGVi2AIG4AIB;atlas_src=sr_iw_btn;checkin=2020-09-18;checkout=2020-09-20;dest_id=5757;dest_type=region;dist=0;group_adults=2;group_children=0;highlighted_blocks=189814901_230327412_2_2_0;nflt=pri%3D1%3B;no_rooms=1;room1=A%2CA;sb_price_type=total;type=total;ucfs=1&amp;" TargetMode="External"/><Relationship Id="rId25" Type="http://schemas.openxmlformats.org/officeDocument/2006/relationships/hyperlink" Target="https://www.booking.com/hotel/th/nana-city-inn.sl.html?aid=304142;label=gen173nr-1FCAEoggI46AdIM1gEaGWIAQGYASO4ARfIAQzYAQHoAQH4ARCIAgGoAgO4AvqAwPgFwAIB0gIkMTRjYzk5YWMtMmQ3My00ZTViLTlmNGMtZjk5MTY2OTBjMGVi2AIG4AIB;all_sr_blocks=88499301_216579579_0_0_0;checkin=2020-09-20;checkout=2020-09-21;dest_id=-3414440;dest_type=city;dist=0;group_adults=2;group_children=0;hapos=1;highlighted_blocks=88499301_216579579_0_0_0;hpos=1;no_rooms=1;room1=A%2CA;sb_price_type=total;sr_order=popularity;sr_pri_blocks=88499301_216579579_0_0_0__108000;srepoch=1594972529;srpvid=fb8937b8ee520155;type=total;ucfs=1&amp;" TargetMode="External"/><Relationship Id="rId2" Type="http://schemas.openxmlformats.org/officeDocument/2006/relationships/hyperlink" Target="https://www.booking.com/hotel/th/deevana-krabi-resort.sl.html?aid=304142;label=gen173nr-1DCAEoggI46AdIM1gEaMsBiAEBmAEjuAEXyAEM2AED6AEBiAIBqAIDuAKk9IfzBcACAQ;sid=aa8c04d583aeaeb8af1ba96953e3a580;atlas_src=sr_iw_btn;checkin=2020-04-26;checkout=2020-04-29;dest_id=-3249904;dest_type=city;dist=0;group_adults=2;group_children=0;highlighted_blocks=191467101_208992378_2_1_0;nflt=fc%3D5%3B;no_rooms=1;room1=A%2CA;sb_price_type=total;type=total;ucfs=1&amp;" TargetMode="External"/><Relationship Id="rId16" Type="http://schemas.openxmlformats.org/officeDocument/2006/relationships/hyperlink" Target="https://www.booking.com/hotel/th/kkinn-south-pattaya.sl.html?aid=304142;label=gen173nr-1FCAEoggI46AdIM1gEaGWIAQGYASO4ARfIAQzYAQHoAQH4ARCIAgGoAgO4AvqAwPgFwAIB0gIkMTRjYzk5YWMtMmQ3My00ZTViLTlmNGMtZjk5MTY2OTBjMGVi2AIG4AIB;atlas_src=sr_iw_btn;checkin=2020-09-18;checkout=2020-09-20;dest_id=5757;dest_type=region;dist=0;group_adults=2;group_children=0;highlighted_blocks=193589211_181637361_2_0_0;nflt=pri%3D1%3B;no_rooms=1;room1=A%2CA;sb_price_type=total;type=total;ucfs=1&amp;" TargetMode="External"/><Relationship Id="rId20" Type="http://schemas.openxmlformats.org/officeDocument/2006/relationships/hyperlink" Target="https://www.booking.com/hotel/th/convenient-resort-suvarnabhumi-airport.sl.html?aid=304142;label=gen173nr-1FCAEoggI46AdIM1gEaGWIAQGYASO4ARfIAQzYAQHoAQH4ARCIAgGoAgO4AvCkxfgFwAIB0gIkNjg0OWQ0MGItZjRmNC00Yjc4LWJmMjktY2NjMmQ1ZjI2ODY42AIG4AIB;atlas_src=sr_iw_btn;checkin=2020-09-20;checkout=2020-09-21;dest_id=21;dest_type=airport;dist=0;group_adults=2;group_children=0;highlighted_blocks=2736588_202619819_2_1_0;nflt=pri%3D1%3B;no_rooms=1;room1=A%2CA;sb_price_type=total;type=total;ucfs=1&amp;" TargetMode="External"/><Relationship Id="rId1" Type="http://schemas.openxmlformats.org/officeDocument/2006/relationships/hyperlink" Target="https://www.booking.com/hotel/th/wake-up-aonang.sl.html?aid=304142;label=gen173nr-1DCAEoggI46AdIM1gEaMsBiAEBmAEjuAEXyAEM2AED6AEBiAIBqAIDuAKk9IfzBcACAQ;sid=aa8c04d583aeaeb8af1ba96953e3a580;atlas_src=sr_iw_btn;checkin=2020-04-26;checkout=2020-04-29;dest_id=-3249904;dest_type=city;dist=0;group_adults=2;group_children=0;highlighted_blocks=223373901_99056697_2_2_0;no_rooms=1;room1=A%2CA;sb_price_type=total;type=total;ucfs=1&amp;" TargetMode="External"/><Relationship Id="rId6" Type="http://schemas.openxmlformats.org/officeDocument/2006/relationships/hyperlink" Target="https://www.booking.com/hotel/th/p2-wood-loft-phi-phi-don.sl.html?aid=304142;label=gen173nr-1DCAEoggI46AdIM1gEaMsBiAEBmAEjuAEXyAEM2AED6AEBiAIBqAIDuAKKqojzBcACAQ;sid=aa8c04d583aeaeb8af1ba96953e3a580;atlas_src=sr_iw_btn;checkin=2020-04-29;checkout=2020-05-02;dest_id=900040301;dest_type=city;dist=0;group_adults=2;group_children=0;highlighted_blocks=583878003_233387047_2_0_0;nflt=pri%3D1%3Bfc%3D5%3B;no_rooms=1;room1=A%2CA;sb_price_type=total;type=total;ucfs=1&amp;" TargetMode="External"/><Relationship Id="rId11" Type="http://schemas.openxmlformats.org/officeDocument/2006/relationships/hyperlink" Target="https://www.booking.com/hotel/th/nana-city-inn.sl.html?aid=304142;label=gen173nr-1FCAEoggI46AdIM1gEaGWIAQGYASO4ARfIAQzYAQHoAQH4ARCIAgGoAgO4AvqAwPgFwAIB0gIkMTRjYzk5YWMtMmQ3My00ZTViLTlmNGMtZjk5MTY2OTBjMGVi2AIG4AIB;all_sr_blocks=88499301_216579579_0_0_0;checkin=2020-09-15;checkout=2020-09-18;dest_id=-3414440;dest_type=city;dist=0;group_adults=2;group_children=0;hapos=1;highlighted_blocks=88499301_216579579_0_0_0;hpos=1;no_rooms=1;room1=A%2CA;sb_price_type=total;sr_order=popularity;sr_pri_blocks=88499301_216579579_0_0_0__324000;srepoch=1594901467;srpvid=cd7f55ad69f6042f;type=total;ucfs=1&amp;" TargetMode="External"/><Relationship Id="rId24" Type="http://schemas.openxmlformats.org/officeDocument/2006/relationships/hyperlink" Target="https://www.booking.com/hotel/th/gold-airport-suites.sl.html?aid=304142;label=gen173nr-1FCAEoggI46AdIM1gEaGWIAQGYASO4ARfIAQzYAQHoAQH4ARCIAgGoAgO4AvCkxfgFwAIB0gIkNjg0OWQ0MGItZjRmNC00Yjc4LWJmMjktY2NjMmQ1ZjI2ODY42AIG4AIB;atlas_src=sr_iw_btn;checkin=2020-09-20;checkout=2020-09-21;dest_id=21;dest_type=airport;dist=0;group_adults=2;group_children=0;highlighted_blocks=229972025_200895312_2_0_0;nflt=pri%3D1%3B;no_rooms=1;room1=A%2CA;sb_price_type=total;type=total;ucfs=1&amp;" TargetMode="External"/><Relationship Id="rId5" Type="http://schemas.openxmlformats.org/officeDocument/2006/relationships/hyperlink" Target="https://www.booking.com/hotel/th/phi-phi-rimlay-cottage.sl.html?aid=304142;label=gen173nr-1DCAEoggI46AdIM1gEaMsBiAEBmAEjuAEXyAEM2AED6AEBiAIBqAIDuAKKqojzBcACAQ;sid=aa8c04d583aeaeb8af1ba96953e3a580;atlas_src=sr_iw_btn;checkin=2020-04-29;checkout=2020-05-02;dest_id=900040301;dest_type=city;dist=0;group_adults=2;group_children=0;highlighted_blocks=113343103_190367001_2_1_0;nflt=pri%3D1%3Bfc%3D5%3B;no_rooms=1;room1=A%2CA;sb_price_type=total;type=total;ucfs=1&amp;" TargetMode="External"/><Relationship Id="rId15" Type="http://schemas.openxmlformats.org/officeDocument/2006/relationships/hyperlink" Target="https://www.booking.com/hotel/th/the-ambiance.sl.html?aid=304142;label=gen173nr-1FCAEoggI46AdIM1gEaGWIAQGYASO4ARfIAQzYAQHoAQH4ARCIAgGoAgO4AvqAwPgFwAIB0gIkMTRjYzk5YWMtMmQ3My00ZTViLTlmNGMtZjk5MTY2OTBjMGVi2AIG4AIB;atlas_src=sr_iw_btn;checkin=2020-09-18;checkout=2020-09-20;dest_id=5757;dest_type=region;dist=0;group_adults=2;group_children=0;highlighted_blocks=26578501_265554435_2_2_0;nflt=pri%3D1%3B;no_rooms=1;room1=A%2CA;sb_price_type=total;type=total;ucfs=1&amp;" TargetMode="External"/><Relationship Id="rId23" Type="http://schemas.openxmlformats.org/officeDocument/2006/relationships/hyperlink" Target="https://www.booking.com/hotel/th/convenient-resort-suvarnabhumi-airport.sl.html?aid=304142;label=gen173nr-1FCAEoggI46AdIM1gEaGWIAQGYASO4ARfIAQzYAQHoAQH4ARCIAgGoAgO4AvCkxfgFwAIB0gIkNjg0OWQ0MGItZjRmNC00Yjc4LWJmMjktY2NjMmQ1ZjI2ODY42AIG4AIB;atlas_src=sr_iw_btn;checkin=2020-09-20;checkout=2020-09-21;dest_id=21;dest_type=airport;dist=0;group_adults=2;group_children=0;highlighted_blocks=2736588_202619819_2_1_0;nflt=pri%3D1%3B;no_rooms=1;room1=A%2CA;sb_price_type=total;type=total;ucfs=1&amp;" TargetMode="External"/><Relationship Id="rId10" Type="http://schemas.openxmlformats.org/officeDocument/2006/relationships/hyperlink" Target="https://www.booking.com/hotel/th/the-shades-boutique.sl.html?aid=304142;label=gen173nr-1FCAEoggI46AdIM1gEaGWIAQGYASO4ARfIAQzYAQHoAQH4ARCIAgGoAgO4AvqAwPgFwAIB0gIkMTRjYzk5YWMtMmQ3My00ZTViLTlmNGMtZjk5MTY2OTBjMGVi2AIG4AIB;atlas_src=sr_iw_btn;checkin=2020-09-27;checkout=2020-09-28;dest_id=-3253342;dest_type=city;dist=0;group_adults=2;group_children=0;highlighted_blocks=159159020_105853496_2_2_0;no_rooms=1;room1=A%2CA;sb_price_type=total;type=total;ucfs=1&amp;" TargetMode="External"/><Relationship Id="rId19" Type="http://schemas.openxmlformats.org/officeDocument/2006/relationships/hyperlink" Target="https://www.booking.com/hotel/th/railay-bay-resort-spa.sl.html?aid=304142;label=gen173nr-1DCAEoggI46AdIM1gEaMsBiAEBmAEjuAEXyAEM2AED6AEBiAIBqAIDuAKk9IfzBcACAQ;atlas_src=sr_iw_title;checkin=2020-09-21;checkout=2020-09-22;dest_id=-3232620;dest_type=city;dist=0;group_adults=2;group_children=0;highlighted_blocks=24657901_97770771_2_1_0;nflt=pri%3D1%3B;no_rooms=1;room1=A%2CA;sb_price_type=total;type=total;ucfs=1&amp;" TargetMode="External"/><Relationship Id="rId4" Type="http://schemas.openxmlformats.org/officeDocument/2006/relationships/hyperlink" Target="https://www.booking.com/hotel/th/aladdin-guest-house.sl.html?aid=304142;label=gen173nr-1DCAEoggI46AdIM1gEaMsBiAEBmAEjuAEXyAEM2AED6AEBiAIBqAIDuAKKqojzBcACAQ;sid=aa8c04d583aeaeb8af1ba96953e3a580;atlas_src=sr_iw_btn;checkin=2020-04-29;checkout=2020-05-02;dest_id=900040301;dest_type=city;dist=0;group_adults=2;group_children=0;highlighted_blocks=584391604_228358121_2_0_0;nflt=pri%3D1%3Bfc%3D5%3B;no_rooms=1;room1=A%2CA;sb_price_type=total;type=total;ucfs=1&amp;" TargetMode="External"/><Relationship Id="rId9" Type="http://schemas.openxmlformats.org/officeDocument/2006/relationships/hyperlink" Target="https://www.booking.com/hotel/th/sleep-with-me-patong-beach.sl.html?aid=304142;label=gen173nr-1FCAEoggI46AdIM1gEaGWIAQGYASO4ARfIAQzYAQHoAQH4ARCIAgGoAgO4AvqAwPgFwAIB0gIkMTRjYzk5YWMtMmQ3My00ZTViLTlmNGMtZjk5MTY2OTBjMGVi2AIG4AIB;atlas_src=sr_iw_btn;checkin=2020-09-27;checkout=2020-09-28;dest_id=-3253342;dest_type=city;dist=0;group_adults=2;group_children=0;highlighted_blocks=55851001_269032678_2_1_0;no_rooms=1;room1=A%2CA;sb_price_type=total;type=total;ucfs=1&amp;" TargetMode="External"/><Relationship Id="rId14" Type="http://schemas.openxmlformats.org/officeDocument/2006/relationships/hyperlink" Target="https://www.booking.com/hotel/th/the-class-rooms.sl.html?aid=304142;label=gen173nr-1FCAEoggI46AdIM1gEaGWIAQGYASO4ARfIAQzYAQHoAQH4ARCIAgGoAgO4AvqAwPgFwAIB0gIkMTRjYzk5YWMtMmQ3My00ZTViLTlmNGMtZjk5MTY2OTBjMGVi2AIG4AIB;atlas_src=sr_iw_btn;checkin=2020-09-18;checkout=2020-09-20;dest_id=5757;dest_type=region;dist=0;group_adults=2;group_children=0;highlighted_blocks=173255904_226396527_2_0_0;nflt=pri%3D1%3B;no_rooms=1;room1=A%2CA;sb_price_type=total;type=total;ucfs=1&amp;" TargetMode="External"/><Relationship Id="rId22" Type="http://schemas.openxmlformats.org/officeDocument/2006/relationships/hyperlink" Target="https://www.booking.com/hotel/th/nana-city-inn.sl.html?aid=304142;label=gen173nr-1FCAEoggI46AdIM1gEaGWIAQGYASO4ARfIAQzYAQHoAQH4ARCIAgGoAgO4AvqAwPgFwAIB0gIkMTRjYzk5YWMtMmQ3My00ZTViLTlmNGMtZjk5MTY2OTBjMGVi2AIG4AIB;all_sr_blocks=88499301_216579579_0_0_0;checkin=2020-09-20;checkout=2020-09-21;dest_id=-3414440;dest_type=city;dist=0;group_adults=2;group_children=0;hapos=1;highlighted_blocks=88499301_216579579_0_0_0;hpos=1;no_rooms=1;room1=A%2CA;sb_price_type=total;sr_order=popularity;sr_pri_blocks=88499301_216579579_0_0_0__108000;srepoch=1594972529;srpvid=fb8937b8ee520155;type=total;ucfs=1&amp;" TargetMode="External"/><Relationship Id="rId27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iamparagon.co.th/tourist" TargetMode="External"/><Relationship Id="rId2" Type="http://schemas.openxmlformats.org/officeDocument/2006/relationships/hyperlink" Target="https://www.royalgrandpalace.th/en/home" TargetMode="External"/><Relationship Id="rId1" Type="http://schemas.openxmlformats.org/officeDocument/2006/relationships/hyperlink" Target="https://www.chatuchakmarket.org/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https://www.watarun1.com/en" TargetMode="External"/><Relationship Id="rId4" Type="http://schemas.openxmlformats.org/officeDocument/2006/relationships/hyperlink" Target="http://www.virtualmuseum.finearts.go.th/bangkoknationalmuseums/index.php/en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6C90B-4FFE-4C0B-9EDE-B58160E3C16E}">
  <sheetPr>
    <pageSetUpPr fitToPage="1"/>
  </sheetPr>
  <dimension ref="B3:J47"/>
  <sheetViews>
    <sheetView workbookViewId="0">
      <selection activeCell="D23" sqref="D23"/>
    </sheetView>
  </sheetViews>
  <sheetFormatPr defaultColWidth="9.109375" defaultRowHeight="14.25" customHeight="1" x14ac:dyDescent="0.3"/>
  <cols>
    <col min="1" max="16384" width="9.109375" style="212"/>
  </cols>
  <sheetData>
    <row r="3" spans="2:10" ht="14.25" customHeight="1" x14ac:dyDescent="0.3">
      <c r="B3" s="309"/>
      <c r="C3" s="309"/>
      <c r="D3" s="309"/>
      <c r="E3" s="309"/>
      <c r="F3" s="309"/>
      <c r="G3" s="309"/>
      <c r="H3" s="309"/>
      <c r="I3" s="309"/>
      <c r="J3" s="309"/>
    </row>
    <row r="4" spans="2:10" ht="14.25" customHeight="1" x14ac:dyDescent="0.3">
      <c r="B4" s="310"/>
      <c r="C4" s="310"/>
      <c r="D4" s="310"/>
      <c r="E4" s="310"/>
      <c r="F4" s="310"/>
      <c r="G4" s="310"/>
      <c r="H4" s="310"/>
      <c r="I4" s="310"/>
      <c r="J4" s="310"/>
    </row>
    <row r="5" spans="2:10" ht="14.25" customHeight="1" x14ac:dyDescent="0.3">
      <c r="B5" s="280" t="s">
        <v>442</v>
      </c>
      <c r="C5" s="280"/>
      <c r="D5" s="280"/>
      <c r="E5" s="280"/>
      <c r="F5" s="280"/>
      <c r="G5" s="280"/>
      <c r="H5" s="280"/>
      <c r="I5" s="280"/>
      <c r="J5" s="280"/>
    </row>
    <row r="6" spans="2:10" ht="14.25" customHeight="1" x14ac:dyDescent="0.3">
      <c r="B6" s="280"/>
      <c r="C6" s="280"/>
      <c r="D6" s="280"/>
      <c r="E6" s="280"/>
      <c r="F6" s="280"/>
      <c r="G6" s="280"/>
      <c r="H6" s="280"/>
      <c r="I6" s="280"/>
      <c r="J6" s="280"/>
    </row>
    <row r="7" spans="2:10" ht="14.25" customHeight="1" x14ac:dyDescent="0.3">
      <c r="B7" s="281" t="s">
        <v>446</v>
      </c>
      <c r="C7" s="281"/>
      <c r="D7" s="281"/>
      <c r="E7" s="281"/>
      <c r="F7" s="281"/>
      <c r="G7" s="281"/>
      <c r="H7" s="281"/>
      <c r="I7" s="281"/>
      <c r="J7" s="281"/>
    </row>
    <row r="8" spans="2:10" ht="14.25" customHeight="1" x14ac:dyDescent="0.3">
      <c r="B8" s="211"/>
      <c r="C8" s="211"/>
      <c r="D8" s="211"/>
      <c r="E8" s="211"/>
      <c r="F8" s="211"/>
      <c r="G8" s="211"/>
      <c r="H8" s="211"/>
      <c r="I8" s="211"/>
      <c r="J8" s="211"/>
    </row>
    <row r="10" spans="2:10" ht="14.25" customHeight="1" x14ac:dyDescent="0.3">
      <c r="B10" s="271"/>
      <c r="C10" s="271"/>
      <c r="D10" s="271"/>
      <c r="E10" s="271"/>
      <c r="F10" s="271"/>
      <c r="G10" s="271"/>
      <c r="H10" s="271"/>
      <c r="I10" s="271"/>
      <c r="J10" s="271"/>
    </row>
    <row r="11" spans="2:10" ht="14.25" customHeight="1" x14ac:dyDescent="0.3">
      <c r="E11" s="282" t="s">
        <v>443</v>
      </c>
      <c r="F11" s="283"/>
      <c r="G11" s="270">
        <v>36</v>
      </c>
      <c r="H11" s="269"/>
      <c r="I11" s="269"/>
      <c r="J11" s="269"/>
    </row>
    <row r="13" spans="2:10" ht="14.25" customHeight="1" x14ac:dyDescent="0.3">
      <c r="B13" s="298" t="s">
        <v>441</v>
      </c>
      <c r="C13" s="298"/>
      <c r="D13" s="298"/>
      <c r="E13" s="298"/>
      <c r="F13" s="298"/>
      <c r="G13" s="298"/>
      <c r="H13" s="298"/>
      <c r="I13" s="298"/>
      <c r="J13" s="298"/>
    </row>
    <row r="14" spans="2:10" ht="14.25" customHeight="1" x14ac:dyDescent="0.3">
      <c r="B14" s="298"/>
      <c r="C14" s="298"/>
      <c r="D14" s="298"/>
      <c r="E14" s="298"/>
      <c r="F14" s="298"/>
      <c r="G14" s="298"/>
      <c r="H14" s="298"/>
      <c r="I14" s="298"/>
      <c r="J14" s="298"/>
    </row>
    <row r="15" spans="2:10" ht="14.25" customHeight="1" x14ac:dyDescent="0.3">
      <c r="B15" s="311">
        <v>44952</v>
      </c>
      <c r="C15" s="311"/>
      <c r="D15" s="207"/>
      <c r="E15" s="208"/>
      <c r="F15" s="313" t="s">
        <v>447</v>
      </c>
      <c r="G15" s="209"/>
      <c r="H15" s="209"/>
      <c r="I15" s="315">
        <v>44966</v>
      </c>
      <c r="J15" s="315"/>
    </row>
    <row r="16" spans="2:10" ht="14.25" customHeight="1" thickBot="1" x14ac:dyDescent="0.35">
      <c r="B16" s="312"/>
      <c r="C16" s="312"/>
      <c r="D16" s="210"/>
      <c r="E16" s="210"/>
      <c r="F16" s="314"/>
      <c r="G16" s="210"/>
      <c r="H16" s="210"/>
      <c r="I16" s="316"/>
      <c r="J16" s="316"/>
    </row>
    <row r="17" spans="2:10" ht="14.25" customHeight="1" thickTop="1" x14ac:dyDescent="0.3">
      <c r="B17" s="216"/>
      <c r="C17" s="216"/>
      <c r="D17" s="216"/>
      <c r="E17" s="216"/>
      <c r="F17" s="216"/>
      <c r="G17" s="216"/>
      <c r="H17" s="216"/>
      <c r="I17" s="216"/>
      <c r="J17" s="216"/>
    </row>
    <row r="18" spans="2:10" ht="14.25" customHeight="1" x14ac:dyDescent="0.3">
      <c r="B18" s="299" t="s">
        <v>311</v>
      </c>
      <c r="C18" s="300"/>
      <c r="D18" s="301">
        <v>1100</v>
      </c>
      <c r="E18" s="301"/>
      <c r="F18" s="215"/>
      <c r="G18" s="214"/>
    </row>
    <row r="19" spans="2:10" ht="14.25" customHeight="1" x14ac:dyDescent="0.3">
      <c r="B19" s="214"/>
      <c r="G19" s="214"/>
    </row>
    <row r="20" spans="2:10" ht="14.25" customHeight="1" x14ac:dyDescent="0.3">
      <c r="B20" s="286" t="s">
        <v>312</v>
      </c>
      <c r="C20" s="287"/>
      <c r="D20" s="288">
        <v>380</v>
      </c>
      <c r="E20" s="289"/>
      <c r="G20" s="302" t="s">
        <v>433</v>
      </c>
      <c r="H20" s="303"/>
      <c r="I20" s="304">
        <f>D18+D20+D22</f>
        <v>1700</v>
      </c>
      <c r="J20" s="304"/>
    </row>
    <row r="21" spans="2:10" ht="14.25" customHeight="1" x14ac:dyDescent="0.3">
      <c r="B21" s="214"/>
      <c r="G21" s="214"/>
      <c r="I21" s="297" t="s">
        <v>439</v>
      </c>
      <c r="J21" s="297"/>
    </row>
    <row r="22" spans="2:10" ht="14.25" customHeight="1" x14ac:dyDescent="0.3">
      <c r="B22" s="290" t="s">
        <v>213</v>
      </c>
      <c r="C22" s="291"/>
      <c r="D22" s="292">
        <v>220</v>
      </c>
      <c r="E22" s="292"/>
      <c r="F22" s="213"/>
      <c r="G22" s="214"/>
      <c r="I22" s="297"/>
      <c r="J22" s="297"/>
    </row>
    <row r="23" spans="2:10" ht="14.25" customHeight="1" x14ac:dyDescent="0.3">
      <c r="I23" s="297"/>
      <c r="J23" s="297"/>
    </row>
    <row r="24" spans="2:10" ht="14.25" customHeight="1" x14ac:dyDescent="0.3">
      <c r="B24" s="293" t="s">
        <v>325</v>
      </c>
      <c r="C24" s="294"/>
      <c r="D24" s="295">
        <v>300</v>
      </c>
      <c r="E24" s="296"/>
      <c r="F24" s="215"/>
      <c r="G24" s="214"/>
      <c r="I24" s="297"/>
      <c r="J24" s="297"/>
    </row>
    <row r="25" spans="2:10" ht="14.25" customHeight="1" x14ac:dyDescent="0.3">
      <c r="B25" s="214"/>
      <c r="G25" s="302" t="s">
        <v>434</v>
      </c>
      <c r="H25" s="303"/>
      <c r="I25" s="305">
        <f>D24+D26</f>
        <v>700</v>
      </c>
      <c r="J25" s="305"/>
    </row>
    <row r="26" spans="2:10" ht="14.25" customHeight="1" x14ac:dyDescent="0.3">
      <c r="B26" s="293" t="s">
        <v>298</v>
      </c>
      <c r="C26" s="294"/>
      <c r="D26" s="295">
        <v>400</v>
      </c>
      <c r="E26" s="295"/>
      <c r="F26" s="213"/>
      <c r="G26" s="214"/>
      <c r="I26" s="297" t="s">
        <v>438</v>
      </c>
      <c r="J26" s="297"/>
    </row>
    <row r="27" spans="2:10" ht="14.25" customHeight="1" x14ac:dyDescent="0.3">
      <c r="I27" s="297"/>
      <c r="J27" s="297"/>
    </row>
    <row r="28" spans="2:10" ht="14.25" customHeight="1" x14ac:dyDescent="0.3">
      <c r="G28" s="282" t="s">
        <v>300</v>
      </c>
      <c r="H28" s="283"/>
      <c r="I28" s="284">
        <f>I20+I25</f>
        <v>2400</v>
      </c>
      <c r="J28" s="285"/>
    </row>
    <row r="29" spans="2:10" ht="14.25" customHeight="1" x14ac:dyDescent="0.3">
      <c r="G29" s="306" t="s">
        <v>440</v>
      </c>
      <c r="H29" s="307"/>
      <c r="I29" s="308">
        <f>(I28-660)*$G$11</f>
        <v>62640</v>
      </c>
      <c r="J29" s="308"/>
    </row>
    <row r="31" spans="2:10" ht="14.25" customHeight="1" x14ac:dyDescent="0.3">
      <c r="B31" s="298" t="s">
        <v>432</v>
      </c>
      <c r="C31" s="298"/>
      <c r="D31" s="298"/>
      <c r="E31" s="298"/>
      <c r="F31" s="298"/>
      <c r="G31" s="298"/>
      <c r="H31" s="298"/>
      <c r="I31" s="298"/>
      <c r="J31" s="298"/>
    </row>
    <row r="32" spans="2:10" ht="14.25" customHeight="1" x14ac:dyDescent="0.3">
      <c r="B32" s="298"/>
      <c r="C32" s="298"/>
      <c r="D32" s="298"/>
      <c r="E32" s="298"/>
      <c r="F32" s="298"/>
      <c r="G32" s="298"/>
      <c r="H32" s="298"/>
      <c r="I32" s="298"/>
      <c r="J32" s="298"/>
    </row>
    <row r="33" spans="2:10" ht="14.25" customHeight="1" x14ac:dyDescent="0.3">
      <c r="B33" s="311">
        <v>44812</v>
      </c>
      <c r="C33" s="311"/>
      <c r="D33" s="207"/>
      <c r="E33" s="208"/>
      <c r="F33" s="313" t="s">
        <v>445</v>
      </c>
      <c r="G33" s="209"/>
      <c r="H33" s="209"/>
      <c r="I33" s="315">
        <v>44821</v>
      </c>
      <c r="J33" s="315"/>
    </row>
    <row r="34" spans="2:10" ht="14.25" customHeight="1" thickBot="1" x14ac:dyDescent="0.35">
      <c r="B34" s="312"/>
      <c r="C34" s="312"/>
      <c r="D34" s="210"/>
      <c r="E34" s="210"/>
      <c r="F34" s="314"/>
      <c r="G34" s="210"/>
      <c r="H34" s="210"/>
      <c r="I34" s="316"/>
      <c r="J34" s="316"/>
    </row>
    <row r="35" spans="2:10" ht="14.25" customHeight="1" thickTop="1" x14ac:dyDescent="0.3">
      <c r="B35" s="216"/>
      <c r="C35" s="216"/>
      <c r="D35" s="216"/>
      <c r="E35" s="216"/>
      <c r="F35" s="216"/>
      <c r="G35" s="216"/>
      <c r="H35" s="216"/>
      <c r="I35" s="216"/>
      <c r="J35" s="216"/>
    </row>
    <row r="36" spans="2:10" ht="14.25" customHeight="1" x14ac:dyDescent="0.3">
      <c r="B36" s="299" t="s">
        <v>311</v>
      </c>
      <c r="C36" s="300"/>
      <c r="D36" s="301">
        <v>1080</v>
      </c>
      <c r="E36" s="301"/>
      <c r="F36" s="215"/>
      <c r="G36" s="214"/>
    </row>
    <row r="37" spans="2:10" ht="14.25" customHeight="1" x14ac:dyDescent="0.3">
      <c r="B37" s="214"/>
      <c r="G37" s="214"/>
    </row>
    <row r="38" spans="2:10" ht="14.25" customHeight="1" x14ac:dyDescent="0.3">
      <c r="B38" s="286" t="s">
        <v>312</v>
      </c>
      <c r="C38" s="287"/>
      <c r="D38" s="288">
        <v>270</v>
      </c>
      <c r="E38" s="289"/>
      <c r="G38" s="302" t="s">
        <v>433</v>
      </c>
      <c r="H38" s="303"/>
      <c r="I38" s="304">
        <f>D36+D38+D40</f>
        <v>1500</v>
      </c>
      <c r="J38" s="304"/>
    </row>
    <row r="39" spans="2:10" ht="14.25" customHeight="1" x14ac:dyDescent="0.3">
      <c r="B39" s="214"/>
      <c r="G39" s="214"/>
      <c r="I39" s="297" t="s">
        <v>439</v>
      </c>
      <c r="J39" s="297"/>
    </row>
    <row r="40" spans="2:10" ht="14.25" customHeight="1" x14ac:dyDescent="0.3">
      <c r="B40" s="290" t="s">
        <v>213</v>
      </c>
      <c r="C40" s="291"/>
      <c r="D40" s="292">
        <v>150</v>
      </c>
      <c r="E40" s="292"/>
      <c r="F40" s="213"/>
      <c r="G40" s="214"/>
      <c r="I40" s="297"/>
      <c r="J40" s="297"/>
    </row>
    <row r="41" spans="2:10" ht="14.25" customHeight="1" x14ac:dyDescent="0.3">
      <c r="I41" s="297"/>
      <c r="J41" s="297"/>
    </row>
    <row r="42" spans="2:10" ht="14.25" customHeight="1" x14ac:dyDescent="0.3">
      <c r="B42" s="293" t="s">
        <v>325</v>
      </c>
      <c r="C42" s="294"/>
      <c r="D42" s="295">
        <v>100</v>
      </c>
      <c r="E42" s="296"/>
      <c r="F42" s="215"/>
      <c r="G42" s="214"/>
      <c r="I42" s="297"/>
      <c r="J42" s="297"/>
    </row>
    <row r="43" spans="2:10" ht="14.25" customHeight="1" x14ac:dyDescent="0.3">
      <c r="B43" s="214"/>
      <c r="G43" s="302" t="s">
        <v>434</v>
      </c>
      <c r="H43" s="303"/>
      <c r="I43" s="305">
        <f>D42+D44</f>
        <v>400</v>
      </c>
      <c r="J43" s="305"/>
    </row>
    <row r="44" spans="2:10" ht="14.25" customHeight="1" x14ac:dyDescent="0.3">
      <c r="B44" s="293" t="s">
        <v>298</v>
      </c>
      <c r="C44" s="294"/>
      <c r="D44" s="295">
        <v>300</v>
      </c>
      <c r="E44" s="295"/>
      <c r="F44" s="213"/>
      <c r="G44" s="214"/>
      <c r="I44" s="297" t="s">
        <v>438</v>
      </c>
      <c r="J44" s="297"/>
    </row>
    <row r="45" spans="2:10" ht="14.25" customHeight="1" x14ac:dyDescent="0.3">
      <c r="I45" s="297"/>
      <c r="J45" s="297"/>
    </row>
    <row r="46" spans="2:10" ht="14.25" customHeight="1" x14ac:dyDescent="0.3">
      <c r="G46" s="282" t="s">
        <v>300</v>
      </c>
      <c r="H46" s="283"/>
      <c r="I46" s="284">
        <f>I38+I43</f>
        <v>1900</v>
      </c>
      <c r="J46" s="285"/>
    </row>
    <row r="47" spans="2:10" ht="14.25" customHeight="1" x14ac:dyDescent="0.3">
      <c r="G47" s="306" t="s">
        <v>440</v>
      </c>
      <c r="H47" s="307"/>
      <c r="I47" s="308">
        <f>(I46-660)*$G$11</f>
        <v>44640</v>
      </c>
      <c r="J47" s="308"/>
    </row>
  </sheetData>
  <mergeCells count="53">
    <mergeCell ref="B3:J3"/>
    <mergeCell ref="B4:J4"/>
    <mergeCell ref="G46:H46"/>
    <mergeCell ref="I46:J46"/>
    <mergeCell ref="G47:H47"/>
    <mergeCell ref="I47:J47"/>
    <mergeCell ref="B15:C16"/>
    <mergeCell ref="F15:F16"/>
    <mergeCell ref="I15:J16"/>
    <mergeCell ref="B31:J32"/>
    <mergeCell ref="B33:C34"/>
    <mergeCell ref="F33:F34"/>
    <mergeCell ref="I33:J34"/>
    <mergeCell ref="G43:H43"/>
    <mergeCell ref="I43:J43"/>
    <mergeCell ref="B44:C44"/>
    <mergeCell ref="B38:C38"/>
    <mergeCell ref="D38:E38"/>
    <mergeCell ref="G38:H38"/>
    <mergeCell ref="D44:E44"/>
    <mergeCell ref="I44:J45"/>
    <mergeCell ref="I38:J38"/>
    <mergeCell ref="I39:J42"/>
    <mergeCell ref="B40:C40"/>
    <mergeCell ref="D40:E40"/>
    <mergeCell ref="B42:C42"/>
    <mergeCell ref="D42:E42"/>
    <mergeCell ref="D18:E18"/>
    <mergeCell ref="B36:C36"/>
    <mergeCell ref="D36:E36"/>
    <mergeCell ref="I21:J24"/>
    <mergeCell ref="G20:H20"/>
    <mergeCell ref="I20:J20"/>
    <mergeCell ref="G25:H25"/>
    <mergeCell ref="I25:J25"/>
    <mergeCell ref="G29:H29"/>
    <mergeCell ref="I29:J29"/>
    <mergeCell ref="B5:J6"/>
    <mergeCell ref="B7:J7"/>
    <mergeCell ref="E11:F11"/>
    <mergeCell ref="G28:H28"/>
    <mergeCell ref="I28:J28"/>
    <mergeCell ref="B20:C20"/>
    <mergeCell ref="D20:E20"/>
    <mergeCell ref="B22:C22"/>
    <mergeCell ref="D22:E22"/>
    <mergeCell ref="B26:C26"/>
    <mergeCell ref="D26:E26"/>
    <mergeCell ref="B24:C24"/>
    <mergeCell ref="D24:E24"/>
    <mergeCell ref="I26:J27"/>
    <mergeCell ref="B13:J14"/>
    <mergeCell ref="B18:C18"/>
  </mergeCells>
  <pageMargins left="0.7" right="0.7" top="0.75" bottom="0.75" header="0.3" footer="0.3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B8D53-0256-473D-B181-D31EC32B859E}">
  <dimension ref="A1:T197"/>
  <sheetViews>
    <sheetView topLeftCell="A55" workbookViewId="0">
      <selection sqref="A1:I1"/>
    </sheetView>
  </sheetViews>
  <sheetFormatPr defaultColWidth="8.88671875" defaultRowHeight="15.6" x14ac:dyDescent="0.3"/>
  <cols>
    <col min="1" max="1" width="8.88671875" style="105"/>
    <col min="2" max="2" width="6.6640625" style="17" customWidth="1"/>
    <col min="3" max="3" width="8.5546875" style="20" bestFit="1" customWidth="1"/>
    <col min="4" max="5" width="6.6640625" style="140" customWidth="1"/>
    <col min="6" max="6" width="46.5546875" style="141" bestFit="1" customWidth="1"/>
    <col min="7" max="7" width="6.6640625" style="142" customWidth="1"/>
    <col min="8" max="8" width="22.6640625" style="152" customWidth="1"/>
    <col min="9" max="9" width="7.5546875" style="153" customWidth="1"/>
    <col min="10" max="16" width="17.109375" style="135" customWidth="1"/>
    <col min="17" max="20" width="12.6640625" style="143" customWidth="1"/>
    <col min="21" max="21" width="24.88671875" style="143" customWidth="1"/>
    <col min="22" max="16384" width="8.88671875" style="143"/>
  </cols>
  <sheetData>
    <row r="1" spans="1:16" s="135" customFormat="1" ht="16.95" customHeight="1" x14ac:dyDescent="0.3">
      <c r="A1" s="397" t="s">
        <v>248</v>
      </c>
      <c r="B1" s="397"/>
      <c r="C1" s="397"/>
      <c r="D1" s="397"/>
      <c r="E1" s="397"/>
      <c r="F1" s="397"/>
      <c r="G1" s="397"/>
      <c r="H1" s="397"/>
      <c r="I1" s="398"/>
    </row>
    <row r="2" spans="1:16" s="130" customFormat="1" ht="14.4" customHeight="1" x14ac:dyDescent="0.3">
      <c r="A2" s="130" t="s">
        <v>102</v>
      </c>
      <c r="B2" s="130" t="s">
        <v>104</v>
      </c>
      <c r="C2" s="130" t="s">
        <v>102</v>
      </c>
      <c r="E2" s="130" t="s">
        <v>131</v>
      </c>
      <c r="F2" s="131" t="s">
        <v>249</v>
      </c>
      <c r="G2" s="133" t="s">
        <v>107</v>
      </c>
      <c r="H2" s="134" t="s">
        <v>199</v>
      </c>
      <c r="I2" s="154" t="s">
        <v>250</v>
      </c>
      <c r="J2" s="132"/>
      <c r="K2" s="132"/>
      <c r="L2" s="132"/>
      <c r="M2" s="132"/>
      <c r="N2" s="132"/>
      <c r="O2" s="132"/>
      <c r="P2" s="132"/>
    </row>
    <row r="3" spans="1:16" s="139" customFormat="1" ht="14.4" customHeight="1" x14ac:dyDescent="0.3">
      <c r="A3" s="125"/>
      <c r="B3" s="125"/>
      <c r="C3" s="125"/>
      <c r="D3" s="136"/>
      <c r="E3" s="136"/>
      <c r="F3" s="137"/>
      <c r="G3" s="138"/>
      <c r="H3" s="152"/>
      <c r="I3" s="153"/>
      <c r="J3" s="135"/>
      <c r="K3" s="135"/>
      <c r="L3" s="135"/>
      <c r="M3" s="135"/>
      <c r="N3" s="135"/>
      <c r="O3" s="135"/>
      <c r="P3" s="135"/>
    </row>
    <row r="4" spans="1:16" ht="14.4" customHeight="1" x14ac:dyDescent="0.3">
      <c r="A4" s="105" t="s">
        <v>210</v>
      </c>
      <c r="B4" s="126">
        <v>44088</v>
      </c>
      <c r="C4" s="20" t="s">
        <v>218</v>
      </c>
    </row>
    <row r="5" spans="1:16" ht="14.4" customHeight="1" x14ac:dyDescent="0.3">
      <c r="D5" s="144"/>
      <c r="E5" s="144">
        <v>0.51736111111111105</v>
      </c>
    </row>
    <row r="6" spans="1:16" ht="14.4" customHeight="1" x14ac:dyDescent="0.3">
      <c r="D6" s="144"/>
      <c r="E6" s="144"/>
      <c r="F6" s="156" t="s">
        <v>216</v>
      </c>
    </row>
    <row r="7" spans="1:16" ht="14.4" customHeight="1" x14ac:dyDescent="0.3">
      <c r="D7" s="144"/>
      <c r="E7" s="144">
        <v>0.60069444444444442</v>
      </c>
    </row>
    <row r="8" spans="1:16" ht="14.4" customHeight="1" x14ac:dyDescent="0.3">
      <c r="D8" s="144" t="s">
        <v>254</v>
      </c>
      <c r="E8" s="144"/>
      <c r="F8" s="145"/>
    </row>
    <row r="9" spans="1:16" ht="14.4" customHeight="1" x14ac:dyDescent="0.3">
      <c r="D9" s="144"/>
      <c r="E9" s="144">
        <v>0.66666666666666663</v>
      </c>
    </row>
    <row r="10" spans="1:16" ht="14.4" customHeight="1" x14ac:dyDescent="0.3">
      <c r="A10" s="105" t="s">
        <v>211</v>
      </c>
      <c r="B10" s="126">
        <v>44089</v>
      </c>
      <c r="C10" s="20" t="s">
        <v>219</v>
      </c>
      <c r="D10" s="144"/>
      <c r="E10" s="144"/>
      <c r="F10" s="156" t="s">
        <v>215</v>
      </c>
      <c r="G10" s="142">
        <v>207</v>
      </c>
    </row>
    <row r="11" spans="1:16" ht="14.4" customHeight="1" x14ac:dyDescent="0.3">
      <c r="D11" s="144"/>
      <c r="E11" s="144">
        <v>0.34722222222222227</v>
      </c>
    </row>
    <row r="12" spans="1:16" ht="14.4" customHeight="1" x14ac:dyDescent="0.3">
      <c r="C12" s="146"/>
      <c r="D12" s="144"/>
      <c r="E12" s="144"/>
      <c r="F12" s="145" t="s">
        <v>212</v>
      </c>
    </row>
    <row r="13" spans="1:16" ht="14.4" customHeight="1" x14ac:dyDescent="0.3">
      <c r="D13" s="144"/>
      <c r="E13" s="144">
        <v>0.375</v>
      </c>
    </row>
    <row r="14" spans="1:16" ht="14.4" customHeight="1" x14ac:dyDescent="0.3">
      <c r="D14" s="144"/>
      <c r="E14" s="144"/>
      <c r="F14" s="145" t="s">
        <v>213</v>
      </c>
    </row>
    <row r="15" spans="1:16" ht="14.4" customHeight="1" x14ac:dyDescent="0.3">
      <c r="D15" s="144"/>
      <c r="E15" s="144">
        <v>0.41666666666666669</v>
      </c>
    </row>
    <row r="16" spans="1:16" ht="14.4" customHeight="1" x14ac:dyDescent="0.3">
      <c r="D16" s="144" t="s">
        <v>255</v>
      </c>
      <c r="E16" s="144"/>
      <c r="F16" s="156" t="s">
        <v>214</v>
      </c>
      <c r="G16" s="142">
        <v>3</v>
      </c>
    </row>
    <row r="17" spans="1:16" ht="14.4" customHeight="1" x14ac:dyDescent="0.3">
      <c r="D17" s="144"/>
      <c r="E17" s="144">
        <v>0.45833333333333331</v>
      </c>
    </row>
    <row r="18" spans="1:16" ht="14.4" customHeight="1" x14ac:dyDescent="0.3">
      <c r="B18" s="20"/>
      <c r="D18" s="144"/>
      <c r="E18" s="144"/>
      <c r="F18" s="156" t="s">
        <v>217</v>
      </c>
      <c r="I18" s="155"/>
    </row>
    <row r="19" spans="1:16" ht="14.4" customHeight="1" x14ac:dyDescent="0.3">
      <c r="D19" s="144"/>
      <c r="E19" s="144">
        <v>0.54166666666666663</v>
      </c>
    </row>
    <row r="20" spans="1:16" ht="14.4" customHeight="1" x14ac:dyDescent="0.3">
      <c r="D20" s="144" t="s">
        <v>255</v>
      </c>
      <c r="E20" s="144"/>
      <c r="F20" s="156" t="s">
        <v>225</v>
      </c>
      <c r="G20" s="142">
        <v>6</v>
      </c>
      <c r="I20" s="155"/>
    </row>
    <row r="21" spans="1:16" ht="14.4" customHeight="1" x14ac:dyDescent="0.3">
      <c r="D21" s="144"/>
      <c r="E21" s="144">
        <v>0.63888888888888895</v>
      </c>
      <c r="F21" s="145"/>
    </row>
    <row r="22" spans="1:16" ht="14.4" customHeight="1" x14ac:dyDescent="0.3">
      <c r="D22" s="144" t="s">
        <v>256</v>
      </c>
      <c r="E22" s="144"/>
      <c r="F22" s="156"/>
    </row>
    <row r="23" spans="1:16" s="147" customFormat="1" ht="14.4" customHeight="1" x14ac:dyDescent="0.3">
      <c r="A23" s="105"/>
      <c r="C23" s="20"/>
      <c r="D23" s="144"/>
      <c r="E23" s="144">
        <v>0.66666666666666663</v>
      </c>
      <c r="F23" s="141"/>
      <c r="G23" s="148"/>
      <c r="H23" s="152"/>
      <c r="I23" s="153"/>
      <c r="J23" s="135"/>
      <c r="K23" s="135"/>
      <c r="L23" s="135"/>
      <c r="M23" s="135"/>
      <c r="N23" s="135"/>
      <c r="O23" s="135"/>
      <c r="P23" s="135"/>
    </row>
    <row r="24" spans="1:16" s="147" customFormat="1" ht="14.4" customHeight="1" x14ac:dyDescent="0.3">
      <c r="A24" s="105"/>
      <c r="C24" s="20"/>
      <c r="D24" s="140"/>
      <c r="E24" s="140"/>
      <c r="F24" s="137" t="s">
        <v>226</v>
      </c>
      <c r="G24" s="148"/>
      <c r="H24" s="152"/>
      <c r="I24" s="153"/>
      <c r="J24" s="135"/>
      <c r="K24" s="135"/>
      <c r="L24" s="135"/>
      <c r="M24" s="135"/>
      <c r="N24" s="135"/>
      <c r="O24" s="135"/>
      <c r="P24" s="135"/>
    </row>
    <row r="25" spans="1:16" s="147" customFormat="1" ht="14.4" customHeight="1" x14ac:dyDescent="0.3">
      <c r="A25" s="105"/>
      <c r="C25" s="20"/>
      <c r="D25" s="144"/>
      <c r="E25" s="144">
        <v>0.70833333333333337</v>
      </c>
      <c r="F25" s="141"/>
      <c r="G25" s="148"/>
      <c r="H25" s="152"/>
      <c r="I25" s="153"/>
      <c r="J25" s="135"/>
      <c r="K25" s="135"/>
      <c r="L25" s="135"/>
      <c r="M25" s="135"/>
      <c r="N25" s="135"/>
      <c r="O25" s="135"/>
      <c r="P25" s="135"/>
    </row>
    <row r="26" spans="1:16" s="147" customFormat="1" ht="14.4" customHeight="1" x14ac:dyDescent="0.3">
      <c r="A26" s="105"/>
      <c r="C26" s="20"/>
      <c r="D26" s="140"/>
      <c r="E26" s="140"/>
      <c r="F26" s="137" t="s">
        <v>227</v>
      </c>
      <c r="G26" s="148"/>
      <c r="H26" s="152"/>
      <c r="I26" s="153"/>
      <c r="J26" s="135"/>
      <c r="K26" s="135"/>
      <c r="L26" s="135"/>
      <c r="M26" s="135"/>
      <c r="N26" s="135"/>
      <c r="O26" s="135"/>
      <c r="P26" s="135"/>
    </row>
    <row r="27" spans="1:16" s="147" customFormat="1" ht="14.4" customHeight="1" x14ac:dyDescent="0.3">
      <c r="A27" s="105"/>
      <c r="C27" s="20"/>
      <c r="D27" s="144"/>
      <c r="E27" s="144">
        <v>0.75</v>
      </c>
      <c r="F27" s="141"/>
      <c r="G27" s="148"/>
      <c r="H27" s="152"/>
      <c r="I27" s="153"/>
      <c r="J27" s="135"/>
      <c r="K27" s="135"/>
      <c r="L27" s="135"/>
      <c r="M27" s="135"/>
      <c r="N27" s="135"/>
      <c r="O27" s="135"/>
      <c r="P27" s="135"/>
    </row>
    <row r="28" spans="1:16" s="147" customFormat="1" ht="14.4" customHeight="1" x14ac:dyDescent="0.3">
      <c r="A28" s="105"/>
      <c r="C28" s="20"/>
      <c r="D28" s="140"/>
      <c r="E28" s="140"/>
      <c r="F28" s="145" t="s">
        <v>213</v>
      </c>
      <c r="G28" s="148"/>
      <c r="H28" s="152"/>
      <c r="I28" s="153"/>
      <c r="J28" s="135"/>
      <c r="K28" s="135"/>
      <c r="L28" s="135"/>
      <c r="M28" s="135"/>
      <c r="N28" s="135"/>
      <c r="O28" s="135"/>
      <c r="P28" s="135"/>
    </row>
    <row r="29" spans="1:16" s="147" customFormat="1" ht="14.4" customHeight="1" x14ac:dyDescent="0.3">
      <c r="A29" s="105"/>
      <c r="C29" s="20"/>
      <c r="D29" s="144"/>
      <c r="E29" s="144">
        <v>0.76388888888888884</v>
      </c>
      <c r="F29" s="141"/>
      <c r="G29" s="148"/>
      <c r="H29" s="152"/>
      <c r="I29" s="153"/>
      <c r="J29" s="135"/>
      <c r="K29" s="135"/>
      <c r="L29" s="135"/>
      <c r="M29" s="135"/>
      <c r="N29" s="135"/>
      <c r="O29" s="135"/>
      <c r="P29" s="135"/>
    </row>
    <row r="30" spans="1:16" s="147" customFormat="1" ht="14.4" customHeight="1" x14ac:dyDescent="0.3">
      <c r="A30" s="105"/>
      <c r="C30" s="20"/>
      <c r="D30" s="140" t="s">
        <v>256</v>
      </c>
      <c r="E30" s="140"/>
      <c r="F30" s="156"/>
      <c r="G30" s="148"/>
      <c r="H30" s="152"/>
      <c r="I30" s="153"/>
      <c r="J30" s="135"/>
      <c r="K30" s="135"/>
      <c r="L30" s="135"/>
      <c r="M30" s="135"/>
      <c r="N30" s="135"/>
      <c r="O30" s="135"/>
      <c r="P30" s="135"/>
    </row>
    <row r="31" spans="1:16" s="147" customFormat="1" ht="14.4" customHeight="1" x14ac:dyDescent="0.3">
      <c r="A31" s="105"/>
      <c r="C31" s="20"/>
      <c r="D31" s="144"/>
      <c r="E31" s="144">
        <v>0.79166666666666663</v>
      </c>
      <c r="F31" s="141"/>
      <c r="G31" s="148"/>
      <c r="H31" s="152"/>
      <c r="I31" s="153"/>
      <c r="J31" s="135"/>
      <c r="K31" s="135"/>
      <c r="L31" s="135"/>
      <c r="M31" s="135"/>
      <c r="N31" s="135"/>
      <c r="O31" s="135"/>
      <c r="P31" s="135"/>
    </row>
    <row r="32" spans="1:16" s="147" customFormat="1" ht="14.4" customHeight="1" x14ac:dyDescent="0.3">
      <c r="A32" s="105"/>
      <c r="C32" s="20"/>
      <c r="D32" s="140"/>
      <c r="E32" s="140"/>
      <c r="F32" s="145" t="s">
        <v>257</v>
      </c>
      <c r="G32" s="148"/>
      <c r="H32" s="152"/>
      <c r="I32" s="153"/>
      <c r="J32" s="135"/>
      <c r="K32" s="135"/>
      <c r="L32" s="135"/>
      <c r="M32" s="135"/>
      <c r="N32" s="135"/>
      <c r="O32" s="135"/>
      <c r="P32" s="135"/>
    </row>
    <row r="33" spans="1:16" s="147" customFormat="1" ht="14.4" customHeight="1" x14ac:dyDescent="0.3">
      <c r="A33" s="105"/>
      <c r="C33" s="20"/>
      <c r="D33" s="144"/>
      <c r="E33" s="144">
        <v>0.80208333333333337</v>
      </c>
      <c r="F33" s="141"/>
      <c r="G33" s="148"/>
      <c r="H33" s="152"/>
      <c r="I33" s="153"/>
      <c r="J33" s="135"/>
      <c r="K33" s="135"/>
      <c r="L33" s="135"/>
      <c r="M33" s="135"/>
      <c r="N33" s="135"/>
      <c r="O33" s="135"/>
      <c r="P33" s="135"/>
    </row>
    <row r="34" spans="1:16" s="147" customFormat="1" ht="14.4" customHeight="1" x14ac:dyDescent="0.3">
      <c r="A34" s="105"/>
      <c r="C34" s="20"/>
      <c r="D34" s="140" t="s">
        <v>255</v>
      </c>
      <c r="E34" s="140"/>
      <c r="F34" s="156" t="s">
        <v>228</v>
      </c>
      <c r="G34" s="148">
        <v>3</v>
      </c>
      <c r="H34" s="152"/>
      <c r="I34" s="153"/>
      <c r="J34" s="135"/>
      <c r="K34" s="135"/>
      <c r="L34" s="135"/>
      <c r="M34" s="135"/>
      <c r="N34" s="135"/>
      <c r="O34" s="135"/>
      <c r="P34" s="135"/>
    </row>
    <row r="35" spans="1:16" s="147" customFormat="1" ht="14.4" customHeight="1" x14ac:dyDescent="0.3">
      <c r="A35" s="105"/>
      <c r="C35" s="20"/>
      <c r="D35" s="144"/>
      <c r="E35" s="144">
        <v>0.90625</v>
      </c>
      <c r="F35" s="141"/>
      <c r="G35" s="148"/>
      <c r="H35" s="152"/>
      <c r="I35" s="153"/>
      <c r="J35" s="135"/>
      <c r="K35" s="135"/>
      <c r="L35" s="135"/>
      <c r="M35" s="135"/>
      <c r="N35" s="135"/>
      <c r="O35" s="135"/>
      <c r="P35" s="135"/>
    </row>
    <row r="36" spans="1:16" s="147" customFormat="1" ht="14.4" customHeight="1" x14ac:dyDescent="0.3">
      <c r="A36" s="105"/>
      <c r="C36" s="20"/>
      <c r="D36" s="140"/>
      <c r="E36" s="140"/>
      <c r="F36" s="157" t="s">
        <v>129</v>
      </c>
      <c r="G36" s="148"/>
      <c r="H36" s="152"/>
      <c r="I36" s="153"/>
      <c r="J36" s="135"/>
      <c r="K36" s="135"/>
      <c r="L36" s="135"/>
      <c r="M36" s="135"/>
      <c r="N36" s="135"/>
      <c r="O36" s="135"/>
      <c r="P36" s="135"/>
    </row>
    <row r="37" spans="1:16" s="147" customFormat="1" ht="14.4" customHeight="1" x14ac:dyDescent="0.3">
      <c r="A37" s="105"/>
      <c r="C37" s="20"/>
      <c r="D37" s="144"/>
      <c r="E37" s="144">
        <v>0.91666666666666663</v>
      </c>
      <c r="F37" s="141"/>
      <c r="G37" s="148"/>
      <c r="H37" s="152"/>
      <c r="I37" s="153"/>
      <c r="J37" s="135"/>
      <c r="K37" s="135"/>
      <c r="L37" s="135"/>
      <c r="M37" s="135"/>
      <c r="N37" s="135"/>
      <c r="O37" s="135"/>
      <c r="P37" s="135"/>
    </row>
    <row r="38" spans="1:16" s="147" customFormat="1" ht="14.4" customHeight="1" x14ac:dyDescent="0.3">
      <c r="A38" s="105" t="s">
        <v>230</v>
      </c>
      <c r="B38" s="149">
        <v>44090</v>
      </c>
      <c r="C38" s="20" t="s">
        <v>220</v>
      </c>
      <c r="D38" s="140"/>
      <c r="E38" s="140"/>
      <c r="F38" s="145" t="s">
        <v>229</v>
      </c>
      <c r="G38" s="148"/>
      <c r="H38" s="152"/>
      <c r="I38" s="153"/>
      <c r="J38" s="135"/>
      <c r="K38" s="135"/>
      <c r="L38" s="135"/>
      <c r="M38" s="135"/>
      <c r="N38" s="135"/>
      <c r="O38" s="135"/>
      <c r="P38" s="135"/>
    </row>
    <row r="39" spans="1:16" s="147" customFormat="1" ht="14.4" customHeight="1" x14ac:dyDescent="0.3">
      <c r="D39" s="144"/>
      <c r="E39" s="144">
        <v>0.25</v>
      </c>
      <c r="F39" s="141"/>
      <c r="G39" s="148"/>
      <c r="H39" s="152"/>
      <c r="I39" s="153"/>
      <c r="J39" s="135"/>
      <c r="K39" s="135"/>
      <c r="L39" s="135"/>
      <c r="M39" s="135"/>
      <c r="N39" s="135"/>
      <c r="O39" s="135"/>
      <c r="P39" s="135"/>
    </row>
    <row r="40" spans="1:16" s="147" customFormat="1" ht="14.4" customHeight="1" x14ac:dyDescent="0.3">
      <c r="A40" s="105"/>
      <c r="C40" s="20"/>
      <c r="D40" s="140"/>
      <c r="E40" s="140"/>
      <c r="F40" s="145" t="s">
        <v>231</v>
      </c>
      <c r="G40" s="148"/>
      <c r="H40" s="152"/>
      <c r="I40" s="153"/>
      <c r="J40" s="135"/>
      <c r="K40" s="135"/>
      <c r="L40" s="135"/>
      <c r="M40" s="135"/>
      <c r="N40" s="135"/>
      <c r="O40" s="135"/>
      <c r="P40" s="135"/>
    </row>
    <row r="41" spans="1:16" s="147" customFormat="1" ht="14.4" customHeight="1" x14ac:dyDescent="0.3">
      <c r="A41" s="105"/>
      <c r="C41" s="20"/>
      <c r="D41" s="144"/>
      <c r="E41" s="144">
        <v>0.25694444444444448</v>
      </c>
      <c r="F41" s="141"/>
      <c r="G41" s="148"/>
      <c r="H41" s="152"/>
      <c r="I41" s="153"/>
      <c r="J41" s="135"/>
      <c r="K41" s="135"/>
      <c r="L41" s="135"/>
      <c r="M41" s="135"/>
      <c r="N41" s="135"/>
      <c r="O41" s="135"/>
      <c r="P41" s="135"/>
    </row>
    <row r="42" spans="1:16" s="147" customFormat="1" ht="14.4" customHeight="1" x14ac:dyDescent="0.3">
      <c r="A42" s="105"/>
      <c r="C42" s="20"/>
      <c r="D42" s="140" t="s">
        <v>255</v>
      </c>
      <c r="E42" s="140"/>
      <c r="F42" s="156" t="s">
        <v>232</v>
      </c>
      <c r="G42" s="148">
        <v>1</v>
      </c>
      <c r="H42" s="152"/>
      <c r="I42" s="153"/>
      <c r="J42" s="135"/>
      <c r="K42" s="135"/>
      <c r="L42" s="135"/>
      <c r="M42" s="135"/>
      <c r="N42" s="135"/>
      <c r="O42" s="135"/>
      <c r="P42" s="135"/>
    </row>
    <row r="43" spans="1:16" s="147" customFormat="1" ht="14.4" customHeight="1" x14ac:dyDescent="0.3">
      <c r="A43" s="105"/>
      <c r="C43" s="20"/>
      <c r="D43" s="144"/>
      <c r="E43" s="144">
        <v>0.29166666666666669</v>
      </c>
      <c r="F43" s="141"/>
      <c r="G43" s="148"/>
      <c r="H43" s="152"/>
      <c r="I43" s="153"/>
      <c r="J43" s="135"/>
      <c r="K43" s="135"/>
      <c r="L43" s="135"/>
      <c r="M43" s="135"/>
      <c r="N43" s="135"/>
      <c r="O43" s="135"/>
      <c r="P43" s="135"/>
    </row>
    <row r="44" spans="1:16" s="147" customFormat="1" ht="14.4" customHeight="1" x14ac:dyDescent="0.3">
      <c r="A44" s="105"/>
      <c r="C44" s="20"/>
      <c r="D44" s="140"/>
      <c r="E44" s="140"/>
      <c r="F44" s="137" t="s">
        <v>236</v>
      </c>
      <c r="G44" s="148">
        <v>30</v>
      </c>
      <c r="H44" s="152"/>
      <c r="I44" s="153"/>
      <c r="J44" s="135"/>
      <c r="K44" s="135"/>
      <c r="L44" s="135"/>
      <c r="M44" s="135"/>
      <c r="N44" s="135"/>
      <c r="O44" s="135"/>
      <c r="P44" s="135"/>
    </row>
    <row r="45" spans="1:16" s="147" customFormat="1" ht="14.4" customHeight="1" x14ac:dyDescent="0.3">
      <c r="A45" s="105"/>
      <c r="C45" s="20"/>
      <c r="D45" s="144"/>
      <c r="E45" s="144">
        <v>0.58333333333333337</v>
      </c>
      <c r="F45" s="141"/>
      <c r="G45" s="148"/>
      <c r="H45" s="152"/>
      <c r="I45" s="153"/>
      <c r="J45" s="135"/>
      <c r="K45" s="135"/>
      <c r="L45" s="135"/>
      <c r="M45" s="135"/>
      <c r="N45" s="135"/>
      <c r="O45" s="135"/>
      <c r="P45" s="135"/>
    </row>
    <row r="46" spans="1:16" s="147" customFormat="1" ht="14.4" customHeight="1" x14ac:dyDescent="0.3">
      <c r="A46" s="105"/>
      <c r="C46" s="20"/>
      <c r="D46" s="140"/>
      <c r="E46" s="140"/>
      <c r="F46" s="137" t="s">
        <v>233</v>
      </c>
      <c r="G46" s="148"/>
      <c r="H46" s="152"/>
      <c r="I46" s="153"/>
      <c r="J46" s="135"/>
      <c r="K46" s="135"/>
      <c r="L46" s="135"/>
      <c r="M46" s="135"/>
      <c r="N46" s="135"/>
      <c r="O46" s="135"/>
      <c r="P46" s="135"/>
    </row>
    <row r="47" spans="1:16" s="147" customFormat="1" ht="14.4" customHeight="1" x14ac:dyDescent="0.3">
      <c r="A47" s="105"/>
      <c r="C47" s="20"/>
      <c r="D47" s="144"/>
      <c r="E47" s="144">
        <v>0.625</v>
      </c>
      <c r="F47" s="141"/>
      <c r="G47" s="148"/>
      <c r="H47" s="152"/>
      <c r="I47" s="153"/>
      <c r="J47" s="135"/>
      <c r="K47" s="135"/>
      <c r="L47" s="135"/>
      <c r="M47" s="135"/>
      <c r="N47" s="135"/>
      <c r="O47" s="135"/>
      <c r="P47" s="135"/>
    </row>
    <row r="48" spans="1:16" s="147" customFormat="1" ht="14.4" customHeight="1" x14ac:dyDescent="0.3">
      <c r="A48" s="105"/>
      <c r="C48" s="20"/>
      <c r="D48" s="140"/>
      <c r="E48" s="140"/>
      <c r="F48" s="145" t="s">
        <v>213</v>
      </c>
      <c r="G48" s="148"/>
      <c r="H48" s="152"/>
      <c r="I48" s="153"/>
      <c r="J48" s="135"/>
      <c r="K48" s="135"/>
      <c r="L48" s="135"/>
      <c r="M48" s="135"/>
      <c r="N48" s="135"/>
      <c r="O48" s="135"/>
      <c r="P48" s="135"/>
    </row>
    <row r="49" spans="1:16" s="147" customFormat="1" ht="14.4" customHeight="1" x14ac:dyDescent="0.3">
      <c r="A49" s="105"/>
      <c r="C49" s="20"/>
      <c r="D49" s="144"/>
      <c r="E49" s="144">
        <v>0.66666666666666663</v>
      </c>
      <c r="F49" s="141"/>
      <c r="G49" s="148"/>
      <c r="H49" s="152"/>
      <c r="I49" s="153"/>
      <c r="J49" s="135"/>
      <c r="K49" s="135"/>
      <c r="L49" s="135"/>
      <c r="M49" s="135"/>
      <c r="N49" s="135"/>
      <c r="O49" s="135"/>
      <c r="P49" s="135"/>
    </row>
    <row r="50" spans="1:16" s="147" customFormat="1" ht="14.4" customHeight="1" x14ac:dyDescent="0.3">
      <c r="A50" s="105"/>
      <c r="C50" s="20"/>
      <c r="D50" s="140"/>
      <c r="E50" s="140"/>
      <c r="F50" s="157" t="s">
        <v>129</v>
      </c>
      <c r="G50" s="148"/>
      <c r="H50" s="152"/>
      <c r="I50" s="153"/>
      <c r="J50" s="135"/>
      <c r="K50" s="135"/>
      <c r="L50" s="135"/>
      <c r="M50" s="135"/>
      <c r="N50" s="135"/>
      <c r="O50" s="135"/>
      <c r="P50" s="135"/>
    </row>
    <row r="51" spans="1:16" s="147" customFormat="1" ht="14.4" customHeight="1" x14ac:dyDescent="0.3">
      <c r="A51" s="105"/>
      <c r="C51" s="20"/>
      <c r="D51" s="144"/>
      <c r="E51" s="144">
        <v>0.67708333333333337</v>
      </c>
      <c r="F51" s="141"/>
      <c r="G51" s="148"/>
      <c r="H51" s="152"/>
      <c r="I51" s="153"/>
      <c r="J51" s="135"/>
      <c r="K51" s="135"/>
      <c r="L51" s="135"/>
      <c r="M51" s="135"/>
      <c r="N51" s="135"/>
      <c r="O51" s="135"/>
      <c r="P51" s="135"/>
    </row>
    <row r="52" spans="1:16" s="147" customFormat="1" ht="14.4" customHeight="1" x14ac:dyDescent="0.3">
      <c r="A52" s="105"/>
      <c r="C52" s="20"/>
      <c r="D52" s="140"/>
      <c r="E52" s="140"/>
      <c r="F52" s="145" t="s">
        <v>234</v>
      </c>
      <c r="G52" s="148"/>
      <c r="H52" s="152"/>
      <c r="I52" s="153"/>
      <c r="J52" s="135"/>
      <c r="K52" s="135"/>
      <c r="L52" s="135"/>
      <c r="M52" s="135"/>
      <c r="N52" s="135"/>
      <c r="O52" s="135"/>
      <c r="P52" s="135"/>
    </row>
    <row r="53" spans="1:16" s="147" customFormat="1" ht="14.4" customHeight="1" x14ac:dyDescent="0.3">
      <c r="A53" s="105"/>
      <c r="C53" s="20"/>
      <c r="D53" s="144"/>
      <c r="E53" s="144">
        <v>0.91666666666666663</v>
      </c>
      <c r="F53" s="141"/>
      <c r="G53" s="148"/>
      <c r="H53" s="152"/>
      <c r="I53" s="153"/>
      <c r="J53" s="135"/>
      <c r="K53" s="135"/>
      <c r="L53" s="135"/>
      <c r="M53" s="135"/>
      <c r="N53" s="135"/>
      <c r="O53" s="135"/>
      <c r="P53" s="135"/>
    </row>
    <row r="54" spans="1:16" s="147" customFormat="1" ht="14.4" customHeight="1" x14ac:dyDescent="0.3">
      <c r="A54" s="105" t="s">
        <v>235</v>
      </c>
      <c r="B54" s="149">
        <v>44091</v>
      </c>
      <c r="C54" s="20" t="s">
        <v>221</v>
      </c>
      <c r="D54" s="140"/>
      <c r="E54" s="140"/>
      <c r="F54" s="141" t="s">
        <v>229</v>
      </c>
      <c r="G54" s="148"/>
      <c r="H54" s="152"/>
      <c r="I54" s="153"/>
      <c r="J54" s="135"/>
      <c r="K54" s="135"/>
      <c r="L54" s="135"/>
      <c r="M54" s="135"/>
      <c r="N54" s="135"/>
      <c r="O54" s="135"/>
      <c r="P54" s="135"/>
    </row>
    <row r="55" spans="1:16" s="147" customFormat="1" ht="14.4" customHeight="1" x14ac:dyDescent="0.3">
      <c r="A55" s="105"/>
      <c r="C55" s="20"/>
      <c r="D55" s="144"/>
      <c r="E55" s="144">
        <v>0.3263888888888889</v>
      </c>
      <c r="F55" s="141"/>
      <c r="G55" s="148"/>
      <c r="H55" s="152"/>
      <c r="I55" s="153"/>
      <c r="J55" s="135"/>
      <c r="K55" s="135"/>
      <c r="L55" s="135"/>
      <c r="M55" s="135"/>
      <c r="N55" s="135"/>
      <c r="O55" s="135"/>
      <c r="P55" s="135"/>
    </row>
    <row r="56" spans="1:16" s="147" customFormat="1" ht="14.4" customHeight="1" x14ac:dyDescent="0.3">
      <c r="A56" s="105"/>
      <c r="C56" s="20"/>
      <c r="D56" s="140"/>
      <c r="E56" s="140"/>
      <c r="F56" s="145" t="s">
        <v>231</v>
      </c>
      <c r="G56" s="148"/>
      <c r="H56" s="152"/>
      <c r="I56" s="153"/>
      <c r="J56" s="135"/>
      <c r="K56" s="135"/>
      <c r="L56" s="135"/>
      <c r="M56" s="135"/>
      <c r="N56" s="135"/>
      <c r="O56" s="135"/>
      <c r="P56" s="135"/>
    </row>
    <row r="57" spans="1:16" s="147" customFormat="1" ht="14.4" customHeight="1" x14ac:dyDescent="0.3">
      <c r="A57" s="105"/>
      <c r="C57" s="20"/>
      <c r="D57" s="144"/>
      <c r="E57" s="144">
        <v>0.33333333333333331</v>
      </c>
      <c r="F57" s="141"/>
      <c r="G57" s="148"/>
      <c r="H57" s="152"/>
      <c r="I57" s="153"/>
      <c r="J57" s="135"/>
      <c r="K57" s="135"/>
      <c r="L57" s="135"/>
      <c r="M57" s="135"/>
      <c r="N57" s="135"/>
      <c r="O57" s="135"/>
      <c r="P57" s="135"/>
    </row>
    <row r="58" spans="1:16" s="147" customFormat="1" ht="14.4" customHeight="1" x14ac:dyDescent="0.3">
      <c r="A58" s="105"/>
      <c r="C58" s="20"/>
      <c r="D58" s="140"/>
      <c r="E58" s="140"/>
      <c r="F58" s="156" t="s">
        <v>237</v>
      </c>
      <c r="G58" s="148"/>
      <c r="H58" s="152"/>
      <c r="I58" s="153"/>
      <c r="J58" s="135"/>
      <c r="K58" s="135"/>
      <c r="L58" s="135"/>
      <c r="M58" s="135"/>
      <c r="N58" s="135"/>
      <c r="O58" s="135"/>
      <c r="P58" s="135"/>
    </row>
    <row r="59" spans="1:16" s="147" customFormat="1" ht="14.4" customHeight="1" x14ac:dyDescent="0.3">
      <c r="A59" s="105"/>
      <c r="C59" s="20"/>
      <c r="D59" s="144"/>
      <c r="E59" s="144">
        <v>0.375</v>
      </c>
      <c r="F59" s="141"/>
      <c r="G59" s="148"/>
      <c r="H59" s="152"/>
      <c r="I59" s="153"/>
      <c r="J59" s="135"/>
      <c r="K59" s="135"/>
      <c r="L59" s="135"/>
      <c r="M59" s="135"/>
      <c r="N59" s="135"/>
      <c r="O59" s="135"/>
      <c r="P59" s="135"/>
    </row>
    <row r="60" spans="1:16" s="147" customFormat="1" ht="14.4" customHeight="1" x14ac:dyDescent="0.3">
      <c r="A60" s="105"/>
      <c r="C60" s="20"/>
      <c r="D60" s="140" t="s">
        <v>254</v>
      </c>
      <c r="E60" s="140"/>
      <c r="F60" s="145"/>
      <c r="G60" s="148"/>
      <c r="H60" s="152"/>
      <c r="I60" s="153"/>
      <c r="J60" s="135"/>
      <c r="K60" s="135"/>
      <c r="L60" s="135"/>
      <c r="M60" s="135"/>
      <c r="N60" s="135"/>
      <c r="O60" s="135"/>
      <c r="P60" s="135"/>
    </row>
    <row r="61" spans="1:16" s="147" customFormat="1" ht="14.4" customHeight="1" x14ac:dyDescent="0.3">
      <c r="A61" s="105"/>
      <c r="C61" s="20"/>
      <c r="D61" s="144"/>
      <c r="E61" s="144">
        <v>0.39583333333333331</v>
      </c>
      <c r="F61" s="141"/>
      <c r="G61" s="148"/>
      <c r="H61" s="152"/>
      <c r="I61" s="153"/>
      <c r="J61" s="135"/>
      <c r="K61" s="135"/>
      <c r="L61" s="135"/>
      <c r="M61" s="135"/>
      <c r="N61" s="135"/>
      <c r="O61" s="135"/>
      <c r="P61" s="135"/>
    </row>
    <row r="62" spans="1:16" s="147" customFormat="1" ht="14.4" customHeight="1" x14ac:dyDescent="0.3">
      <c r="A62" s="105"/>
      <c r="C62" s="20"/>
      <c r="D62" s="140"/>
      <c r="E62" s="140"/>
      <c r="F62" s="137" t="s">
        <v>238</v>
      </c>
      <c r="G62" s="148">
        <v>6</v>
      </c>
      <c r="H62" s="152"/>
      <c r="I62" s="153"/>
      <c r="J62" s="135"/>
      <c r="K62" s="135"/>
      <c r="L62" s="135"/>
      <c r="M62" s="135"/>
      <c r="N62" s="135"/>
      <c r="O62" s="135"/>
      <c r="P62" s="135"/>
    </row>
    <row r="63" spans="1:16" s="147" customFormat="1" ht="14.4" customHeight="1" x14ac:dyDescent="0.3">
      <c r="A63" s="105"/>
      <c r="C63" s="20"/>
      <c r="D63" s="144"/>
      <c r="E63" s="144">
        <v>0.47916666666666669</v>
      </c>
      <c r="F63" s="141"/>
      <c r="G63" s="148"/>
      <c r="H63" s="152"/>
      <c r="I63" s="153"/>
      <c r="J63" s="135"/>
      <c r="K63" s="135"/>
      <c r="L63" s="135"/>
      <c r="M63" s="135"/>
      <c r="N63" s="135"/>
      <c r="O63" s="135"/>
      <c r="P63" s="135"/>
    </row>
    <row r="64" spans="1:16" s="147" customFormat="1" ht="14.4" customHeight="1" x14ac:dyDescent="0.3">
      <c r="A64" s="105"/>
      <c r="C64" s="20"/>
      <c r="D64" s="140" t="s">
        <v>256</v>
      </c>
      <c r="E64" s="140"/>
      <c r="F64" s="145"/>
      <c r="G64" s="148"/>
      <c r="H64" s="152"/>
      <c r="I64" s="153"/>
      <c r="J64" s="135"/>
      <c r="K64" s="135"/>
      <c r="L64" s="135"/>
      <c r="M64" s="135"/>
      <c r="N64" s="135"/>
      <c r="O64" s="135"/>
      <c r="P64" s="135"/>
    </row>
    <row r="65" spans="1:20" s="147" customFormat="1" ht="14.4" customHeight="1" x14ac:dyDescent="0.3">
      <c r="A65" s="105"/>
      <c r="C65" s="20"/>
      <c r="D65" s="144"/>
      <c r="E65" s="144">
        <v>0.5</v>
      </c>
      <c r="F65" s="141"/>
      <c r="G65" s="148"/>
      <c r="H65" s="152"/>
      <c r="I65" s="153"/>
      <c r="J65" s="135"/>
      <c r="K65" s="135"/>
      <c r="L65" s="135"/>
      <c r="M65" s="135"/>
      <c r="N65" s="135"/>
      <c r="O65" s="135"/>
      <c r="P65" s="135"/>
    </row>
    <row r="66" spans="1:20" s="147" customFormat="1" ht="14.4" customHeight="1" x14ac:dyDescent="0.3">
      <c r="A66" s="105"/>
      <c r="C66" s="20"/>
      <c r="D66" s="140"/>
      <c r="E66" s="140"/>
      <c r="F66" s="137" t="s">
        <v>0</v>
      </c>
      <c r="G66" s="148">
        <v>14</v>
      </c>
      <c r="H66" s="152"/>
      <c r="I66" s="153"/>
      <c r="J66" s="135"/>
      <c r="K66" s="135"/>
      <c r="L66" s="135"/>
      <c r="M66" s="135"/>
      <c r="N66" s="135"/>
      <c r="O66" s="135"/>
      <c r="P66" s="135"/>
    </row>
    <row r="67" spans="1:20" s="147" customFormat="1" ht="14.4" customHeight="1" x14ac:dyDescent="0.3">
      <c r="A67" s="105"/>
      <c r="C67" s="20"/>
      <c r="D67" s="144"/>
      <c r="E67" s="144">
        <v>0.54166666666666663</v>
      </c>
      <c r="F67" s="141"/>
      <c r="G67" s="148"/>
      <c r="H67" s="152"/>
      <c r="I67" s="153"/>
      <c r="J67" s="135"/>
      <c r="K67" s="135"/>
      <c r="L67" s="135"/>
      <c r="M67" s="135"/>
      <c r="N67" s="135"/>
      <c r="O67" s="135"/>
      <c r="P67" s="135"/>
    </row>
    <row r="68" spans="1:20" s="147" customFormat="1" ht="14.4" customHeight="1" x14ac:dyDescent="0.3">
      <c r="A68" s="105"/>
      <c r="C68" s="20"/>
      <c r="D68" s="140"/>
      <c r="E68" s="140"/>
      <c r="F68" s="145" t="s">
        <v>213</v>
      </c>
      <c r="G68" s="148"/>
      <c r="H68" s="152"/>
      <c r="I68" s="153"/>
      <c r="J68" s="135"/>
      <c r="K68" s="135"/>
      <c r="L68" s="135"/>
      <c r="M68" s="135"/>
      <c r="N68" s="135"/>
      <c r="O68" s="135"/>
      <c r="P68" s="135"/>
    </row>
    <row r="69" spans="1:20" s="147" customFormat="1" ht="14.4" customHeight="1" x14ac:dyDescent="0.3">
      <c r="A69" s="105"/>
      <c r="C69" s="20"/>
      <c r="D69" s="144"/>
      <c r="E69" s="144">
        <v>0.5625</v>
      </c>
      <c r="F69" s="141"/>
      <c r="G69" s="148"/>
      <c r="H69" s="152"/>
      <c r="I69" s="153"/>
      <c r="J69" s="135"/>
      <c r="K69" s="135"/>
      <c r="L69" s="135"/>
      <c r="M69" s="135"/>
      <c r="N69" s="135"/>
      <c r="O69" s="135"/>
      <c r="P69" s="135"/>
    </row>
    <row r="70" spans="1:20" ht="14.4" customHeight="1" x14ac:dyDescent="0.3">
      <c r="F70" s="137" t="s">
        <v>78</v>
      </c>
      <c r="G70" s="150"/>
      <c r="S70" s="151"/>
      <c r="T70" s="151"/>
    </row>
    <row r="71" spans="1:20" ht="14.4" customHeight="1" x14ac:dyDescent="0.3">
      <c r="D71" s="144"/>
      <c r="E71" s="144">
        <v>0.58333333333333337</v>
      </c>
      <c r="G71" s="150"/>
      <c r="S71" s="151"/>
      <c r="T71" s="151"/>
    </row>
    <row r="72" spans="1:20" ht="14.4" customHeight="1" x14ac:dyDescent="0.3">
      <c r="F72" s="137" t="s">
        <v>90</v>
      </c>
      <c r="G72" s="150"/>
    </row>
    <row r="73" spans="1:20" ht="14.4" customHeight="1" x14ac:dyDescent="0.3">
      <c r="D73" s="144"/>
      <c r="E73" s="144">
        <v>0.625</v>
      </c>
      <c r="G73" s="150"/>
    </row>
    <row r="74" spans="1:20" ht="14.4" customHeight="1" x14ac:dyDescent="0.3">
      <c r="F74" s="145" t="s">
        <v>213</v>
      </c>
      <c r="G74" s="150"/>
    </row>
    <row r="75" spans="1:20" ht="15.75" customHeight="1" x14ac:dyDescent="0.3">
      <c r="D75" s="144"/>
      <c r="E75" s="144">
        <v>0.6875</v>
      </c>
      <c r="G75" s="150"/>
    </row>
    <row r="76" spans="1:20" ht="14.4" customHeight="1" x14ac:dyDescent="0.3">
      <c r="F76" s="137" t="s">
        <v>88</v>
      </c>
      <c r="G76" s="150">
        <v>1</v>
      </c>
    </row>
    <row r="77" spans="1:20" ht="14.4" customHeight="1" x14ac:dyDescent="0.3">
      <c r="D77" s="144"/>
      <c r="E77" s="144">
        <v>0.72916666666666663</v>
      </c>
      <c r="G77" s="150"/>
    </row>
    <row r="78" spans="1:20" ht="14.4" customHeight="1" x14ac:dyDescent="0.3">
      <c r="D78" s="140" t="s">
        <v>255</v>
      </c>
      <c r="F78" s="156" t="s">
        <v>242</v>
      </c>
      <c r="G78" s="150">
        <v>1</v>
      </c>
    </row>
    <row r="79" spans="1:20" ht="14.4" customHeight="1" x14ac:dyDescent="0.3">
      <c r="D79" s="144"/>
      <c r="E79" s="144">
        <v>0.75</v>
      </c>
      <c r="G79" s="150"/>
    </row>
    <row r="80" spans="1:20" ht="14.4" customHeight="1" x14ac:dyDescent="0.3">
      <c r="F80" s="137" t="s">
        <v>9</v>
      </c>
      <c r="G80" s="150"/>
    </row>
    <row r="81" spans="1:9" ht="14.4" customHeight="1" x14ac:dyDescent="0.3">
      <c r="D81" s="144"/>
      <c r="E81" s="144">
        <v>0.79166666666666663</v>
      </c>
      <c r="G81" s="150"/>
    </row>
    <row r="82" spans="1:9" ht="14.4" customHeight="1" x14ac:dyDescent="0.3">
      <c r="F82" s="137" t="s">
        <v>4</v>
      </c>
      <c r="G82" s="150"/>
    </row>
    <row r="83" spans="1:9" ht="14.4" customHeight="1" x14ac:dyDescent="0.3">
      <c r="D83" s="144"/>
      <c r="E83" s="144">
        <v>0.83333333333333337</v>
      </c>
      <c r="G83" s="150"/>
    </row>
    <row r="84" spans="1:9" ht="14.4" customHeight="1" x14ac:dyDescent="0.3">
      <c r="F84" s="137" t="s">
        <v>239</v>
      </c>
    </row>
    <row r="85" spans="1:9" ht="14.4" customHeight="1" x14ac:dyDescent="0.3">
      <c r="D85" s="144"/>
      <c r="E85" s="144">
        <v>0.91666666666666663</v>
      </c>
    </row>
    <row r="86" spans="1:9" ht="14.4" customHeight="1" x14ac:dyDescent="0.3">
      <c r="A86" s="105" t="s">
        <v>240</v>
      </c>
      <c r="B86" s="126">
        <v>44092</v>
      </c>
      <c r="C86" s="20" t="s">
        <v>222</v>
      </c>
      <c r="F86" s="141" t="s">
        <v>229</v>
      </c>
    </row>
    <row r="87" spans="1:9" ht="14.4" customHeight="1" x14ac:dyDescent="0.3">
      <c r="D87" s="144"/>
      <c r="E87" s="144">
        <v>0.39583333333333331</v>
      </c>
    </row>
    <row r="88" spans="1:9" ht="14.4" customHeight="1" x14ac:dyDescent="0.3">
      <c r="F88" s="141" t="s">
        <v>243</v>
      </c>
    </row>
    <row r="89" spans="1:9" ht="14.4" customHeight="1" x14ac:dyDescent="0.3">
      <c r="D89" s="144"/>
      <c r="E89" s="144">
        <v>0.41666666666666669</v>
      </c>
    </row>
    <row r="90" spans="1:9" ht="14.4" customHeight="1" x14ac:dyDescent="0.3">
      <c r="D90" s="140" t="s">
        <v>255</v>
      </c>
      <c r="F90" s="156" t="s">
        <v>244</v>
      </c>
      <c r="G90" s="142">
        <v>1</v>
      </c>
    </row>
    <row r="91" spans="1:9" ht="14.4" customHeight="1" x14ac:dyDescent="0.3">
      <c r="D91" s="144"/>
      <c r="E91" s="144">
        <v>0.4375</v>
      </c>
    </row>
    <row r="92" spans="1:9" ht="14.4" customHeight="1" x14ac:dyDescent="0.3">
      <c r="D92" s="140" t="s">
        <v>255</v>
      </c>
      <c r="F92" s="156" t="s">
        <v>245</v>
      </c>
      <c r="G92" s="142">
        <v>6</v>
      </c>
      <c r="I92" s="7" t="s">
        <v>258</v>
      </c>
    </row>
    <row r="93" spans="1:9" ht="14.4" customHeight="1" x14ac:dyDescent="0.3">
      <c r="D93" s="144"/>
      <c r="E93" s="144">
        <v>0.54166666666666663</v>
      </c>
    </row>
    <row r="94" spans="1:9" ht="14.4" customHeight="1" x14ac:dyDescent="0.3">
      <c r="D94" s="140" t="s">
        <v>256</v>
      </c>
      <c r="F94" s="145" t="s">
        <v>241</v>
      </c>
    </row>
    <row r="95" spans="1:9" ht="14.4" customHeight="1" x14ac:dyDescent="0.3">
      <c r="D95" s="144"/>
      <c r="E95" s="144">
        <v>0.625</v>
      </c>
    </row>
    <row r="96" spans="1:9" ht="14.4" customHeight="1" x14ac:dyDescent="0.3">
      <c r="F96" s="157" t="s">
        <v>246</v>
      </c>
    </row>
    <row r="97" spans="4:7" ht="14.4" customHeight="1" x14ac:dyDescent="0.3">
      <c r="D97" s="144"/>
      <c r="E97" s="144">
        <v>0.66666666666666663</v>
      </c>
    </row>
    <row r="98" spans="4:7" ht="14.4" customHeight="1" x14ac:dyDescent="0.3">
      <c r="D98" s="144" t="s">
        <v>255</v>
      </c>
      <c r="E98" s="144"/>
      <c r="F98" s="156" t="s">
        <v>253</v>
      </c>
      <c r="G98" s="142">
        <v>1</v>
      </c>
    </row>
    <row r="99" spans="4:7" ht="14.4" customHeight="1" x14ac:dyDescent="0.3">
      <c r="D99" s="144"/>
      <c r="E99" s="144">
        <v>0.70833333333333337</v>
      </c>
    </row>
    <row r="100" spans="4:7" ht="14.4" customHeight="1" x14ac:dyDescent="0.3">
      <c r="D100" s="144"/>
      <c r="E100" s="144"/>
      <c r="F100" s="137" t="s">
        <v>179</v>
      </c>
    </row>
    <row r="101" spans="4:7" ht="14.4" customHeight="1" x14ac:dyDescent="0.3">
      <c r="D101" s="144"/>
      <c r="E101" s="144">
        <v>0.75</v>
      </c>
    </row>
    <row r="102" spans="4:7" ht="14.4" customHeight="1" x14ac:dyDescent="0.3">
      <c r="D102" s="144" t="s">
        <v>256</v>
      </c>
      <c r="E102" s="144"/>
    </row>
    <row r="103" spans="4:7" ht="14.4" customHeight="1" x14ac:dyDescent="0.3">
      <c r="D103" s="144"/>
      <c r="E103" s="144">
        <v>0.77777777777777779</v>
      </c>
    </row>
    <row r="104" spans="4:7" ht="14.4" customHeight="1" x14ac:dyDescent="0.3">
      <c r="D104" s="144"/>
      <c r="E104" s="144"/>
      <c r="F104" s="137" t="s">
        <v>176</v>
      </c>
    </row>
    <row r="105" spans="4:7" ht="14.4" customHeight="1" x14ac:dyDescent="0.3">
      <c r="D105" s="144"/>
      <c r="E105" s="144">
        <v>0.79166666666666663</v>
      </c>
    </row>
    <row r="106" spans="4:7" ht="14.4" customHeight="1" x14ac:dyDescent="0.3">
      <c r="D106" s="144" t="s">
        <v>256</v>
      </c>
      <c r="E106" s="144"/>
    </row>
    <row r="107" spans="4:7" ht="14.4" customHeight="1" x14ac:dyDescent="0.3">
      <c r="D107" s="144"/>
      <c r="E107" s="144">
        <v>0.83333333333333337</v>
      </c>
    </row>
    <row r="108" spans="4:7" ht="14.4" customHeight="1" x14ac:dyDescent="0.3">
      <c r="D108" s="144"/>
      <c r="E108" s="144"/>
      <c r="F108" s="137" t="s">
        <v>252</v>
      </c>
    </row>
    <row r="109" spans="4:7" ht="14.4" customHeight="1" x14ac:dyDescent="0.3">
      <c r="D109" s="144"/>
      <c r="E109" s="144">
        <v>0.875</v>
      </c>
    </row>
    <row r="110" spans="4:7" ht="14.4" customHeight="1" x14ac:dyDescent="0.3">
      <c r="D110" s="144" t="s">
        <v>256</v>
      </c>
      <c r="E110" s="144"/>
    </row>
    <row r="111" spans="4:7" ht="14.4" customHeight="1" x14ac:dyDescent="0.3">
      <c r="D111" s="144"/>
      <c r="E111" s="144">
        <v>0.89583333333333337</v>
      </c>
    </row>
    <row r="112" spans="4:7" ht="14.4" customHeight="1" x14ac:dyDescent="0.3">
      <c r="F112" s="141" t="s">
        <v>192</v>
      </c>
    </row>
    <row r="113" spans="1:9" ht="14.4" customHeight="1" x14ac:dyDescent="0.3">
      <c r="D113" s="144"/>
      <c r="E113" s="144">
        <v>0.91666666666666663</v>
      </c>
    </row>
    <row r="114" spans="1:9" ht="14.4" customHeight="1" x14ac:dyDescent="0.3">
      <c r="A114" s="105" t="s">
        <v>247</v>
      </c>
      <c r="B114" s="126">
        <v>44093</v>
      </c>
      <c r="C114" s="20" t="s">
        <v>223</v>
      </c>
      <c r="F114" s="141" t="s">
        <v>229</v>
      </c>
    </row>
    <row r="115" spans="1:9" x14ac:dyDescent="0.3">
      <c r="E115" s="144">
        <v>0.29166666666666669</v>
      </c>
    </row>
    <row r="116" spans="1:9" x14ac:dyDescent="0.3">
      <c r="E116" s="144"/>
    </row>
    <row r="117" spans="1:9" x14ac:dyDescent="0.3">
      <c r="E117" s="144">
        <v>0.3125</v>
      </c>
    </row>
    <row r="118" spans="1:9" x14ac:dyDescent="0.3">
      <c r="D118" s="140" t="s">
        <v>255</v>
      </c>
      <c r="E118" s="144"/>
      <c r="F118" s="156" t="s">
        <v>253</v>
      </c>
      <c r="G118" s="142">
        <v>1</v>
      </c>
      <c r="I118" s="7"/>
    </row>
    <row r="119" spans="1:9" x14ac:dyDescent="0.3">
      <c r="E119" s="144">
        <v>0.33333333333333331</v>
      </c>
    </row>
    <row r="120" spans="1:9" x14ac:dyDescent="0.3">
      <c r="E120" s="144"/>
      <c r="F120" s="137" t="s">
        <v>177</v>
      </c>
    </row>
    <row r="121" spans="1:9" x14ac:dyDescent="0.3">
      <c r="E121" s="144">
        <v>0.375</v>
      </c>
    </row>
    <row r="122" spans="1:9" x14ac:dyDescent="0.3">
      <c r="D122" s="140" t="s">
        <v>255</v>
      </c>
      <c r="E122" s="144"/>
      <c r="F122" s="156" t="s">
        <v>253</v>
      </c>
    </row>
    <row r="123" spans="1:9" x14ac:dyDescent="0.3">
      <c r="E123" s="144">
        <v>0.39583333333333331</v>
      </c>
    </row>
    <row r="124" spans="1:9" x14ac:dyDescent="0.3">
      <c r="E124" s="144"/>
      <c r="F124" s="137" t="s">
        <v>264</v>
      </c>
    </row>
    <row r="125" spans="1:9" x14ac:dyDescent="0.3">
      <c r="E125" s="144">
        <v>0.41666666666666669</v>
      </c>
    </row>
    <row r="126" spans="1:9" x14ac:dyDescent="0.3">
      <c r="D126" s="140" t="s">
        <v>255</v>
      </c>
      <c r="E126" s="144"/>
      <c r="F126" s="156" t="s">
        <v>253</v>
      </c>
    </row>
    <row r="127" spans="1:9" x14ac:dyDescent="0.3">
      <c r="E127" s="144">
        <v>0.4375</v>
      </c>
    </row>
    <row r="128" spans="1:9" x14ac:dyDescent="0.3">
      <c r="F128" s="137" t="s">
        <v>180</v>
      </c>
    </row>
    <row r="129" spans="1:9" x14ac:dyDescent="0.3">
      <c r="E129" s="144">
        <v>0.47916666666666669</v>
      </c>
    </row>
    <row r="130" spans="1:9" x14ac:dyDescent="0.3">
      <c r="D130" s="140" t="s">
        <v>255</v>
      </c>
      <c r="F130" s="156" t="s">
        <v>253</v>
      </c>
    </row>
    <row r="131" spans="1:9" x14ac:dyDescent="0.3">
      <c r="E131" s="144">
        <v>0.54166666666666663</v>
      </c>
    </row>
    <row r="132" spans="1:9" x14ac:dyDescent="0.3">
      <c r="D132" s="140" t="s">
        <v>255</v>
      </c>
      <c r="F132" s="156" t="s">
        <v>260</v>
      </c>
      <c r="G132" s="142">
        <v>1</v>
      </c>
      <c r="I132" s="7" t="s">
        <v>262</v>
      </c>
    </row>
    <row r="133" spans="1:9" x14ac:dyDescent="0.3">
      <c r="E133" s="144">
        <v>0.57291666666666663</v>
      </c>
    </row>
    <row r="134" spans="1:9" x14ac:dyDescent="0.3">
      <c r="F134" s="137" t="s">
        <v>259</v>
      </c>
    </row>
    <row r="135" spans="1:9" x14ac:dyDescent="0.3">
      <c r="E135" s="144">
        <v>0.75</v>
      </c>
    </row>
    <row r="136" spans="1:9" x14ac:dyDescent="0.3">
      <c r="D136" s="140" t="s">
        <v>255</v>
      </c>
      <c r="F136" s="156" t="s">
        <v>261</v>
      </c>
      <c r="G136" s="142">
        <v>1</v>
      </c>
    </row>
    <row r="137" spans="1:9" x14ac:dyDescent="0.3">
      <c r="E137" s="144">
        <v>0.78125</v>
      </c>
    </row>
    <row r="138" spans="1:9" x14ac:dyDescent="0.3">
      <c r="D138" s="140" t="s">
        <v>256</v>
      </c>
    </row>
    <row r="139" spans="1:9" x14ac:dyDescent="0.3">
      <c r="E139" s="144">
        <v>0.79166666666666663</v>
      </c>
    </row>
    <row r="140" spans="1:9" x14ac:dyDescent="0.3">
      <c r="F140" s="141" t="s">
        <v>192</v>
      </c>
    </row>
    <row r="141" spans="1:9" x14ac:dyDescent="0.3">
      <c r="E141" s="144">
        <v>0.91666666666666663</v>
      </c>
    </row>
    <row r="142" spans="1:9" x14ac:dyDescent="0.3">
      <c r="A142" s="105" t="s">
        <v>263</v>
      </c>
      <c r="B142" s="126">
        <v>44094</v>
      </c>
      <c r="C142" s="20" t="s">
        <v>224</v>
      </c>
      <c r="F142" s="141" t="s">
        <v>229</v>
      </c>
    </row>
    <row r="143" spans="1:9" x14ac:dyDescent="0.3">
      <c r="E143" s="144">
        <v>0.45833333333333331</v>
      </c>
    </row>
    <row r="144" spans="1:9" x14ac:dyDescent="0.3">
      <c r="F144" s="141" t="s">
        <v>265</v>
      </c>
    </row>
    <row r="145" spans="4:7" x14ac:dyDescent="0.3">
      <c r="E145" s="144">
        <v>0.5</v>
      </c>
    </row>
    <row r="146" spans="4:7" x14ac:dyDescent="0.3">
      <c r="D146" s="140" t="s">
        <v>255</v>
      </c>
      <c r="F146" s="156" t="s">
        <v>253</v>
      </c>
      <c r="G146" s="142">
        <v>1</v>
      </c>
    </row>
    <row r="147" spans="4:7" x14ac:dyDescent="0.3">
      <c r="E147" s="144">
        <v>0.54166666666666663</v>
      </c>
    </row>
    <row r="148" spans="4:7" x14ac:dyDescent="0.3">
      <c r="F148" s="137" t="s">
        <v>182</v>
      </c>
    </row>
    <row r="149" spans="4:7" x14ac:dyDescent="0.3">
      <c r="E149" s="144">
        <v>0.58333333333333337</v>
      </c>
    </row>
    <row r="150" spans="4:7" x14ac:dyDescent="0.3">
      <c r="F150" s="137" t="s">
        <v>266</v>
      </c>
    </row>
    <row r="151" spans="4:7" x14ac:dyDescent="0.3">
      <c r="E151" s="144">
        <v>0.625</v>
      </c>
    </row>
    <row r="152" spans="4:7" x14ac:dyDescent="0.3">
      <c r="F152" s="137" t="s">
        <v>267</v>
      </c>
    </row>
    <row r="153" spans="4:7" x14ac:dyDescent="0.3">
      <c r="E153" s="144">
        <v>0.66666666666666663</v>
      </c>
    </row>
    <row r="154" spans="4:7" x14ac:dyDescent="0.3">
      <c r="F154" s="137" t="s">
        <v>183</v>
      </c>
    </row>
    <row r="155" spans="4:7" x14ac:dyDescent="0.3">
      <c r="E155" s="144">
        <v>0.70833333333333337</v>
      </c>
    </row>
    <row r="156" spans="4:7" x14ac:dyDescent="0.3">
      <c r="F156" s="137" t="s">
        <v>268</v>
      </c>
    </row>
    <row r="157" spans="4:7" x14ac:dyDescent="0.3">
      <c r="E157" s="144">
        <v>0.75</v>
      </c>
    </row>
    <row r="158" spans="4:7" x14ac:dyDescent="0.3">
      <c r="F158" s="137" t="s">
        <v>184</v>
      </c>
    </row>
    <row r="159" spans="4:7" x14ac:dyDescent="0.3">
      <c r="E159" s="144">
        <v>0.79166666666666663</v>
      </c>
    </row>
    <row r="160" spans="4:7" x14ac:dyDescent="0.3">
      <c r="D160" s="140" t="s">
        <v>255</v>
      </c>
      <c r="F160" s="156" t="s">
        <v>253</v>
      </c>
    </row>
    <row r="161" spans="1:9" x14ac:dyDescent="0.3">
      <c r="E161" s="144">
        <v>0.83333333333333337</v>
      </c>
    </row>
    <row r="162" spans="1:9" x14ac:dyDescent="0.3">
      <c r="D162" s="140" t="s">
        <v>255</v>
      </c>
      <c r="F162" s="156" t="s">
        <v>270</v>
      </c>
      <c r="G162" s="142">
        <v>3</v>
      </c>
      <c r="I162" s="7" t="s">
        <v>269</v>
      </c>
    </row>
    <row r="163" spans="1:9" x14ac:dyDescent="0.3">
      <c r="E163" s="144">
        <v>0.9375</v>
      </c>
    </row>
    <row r="164" spans="1:9" x14ac:dyDescent="0.3">
      <c r="D164" s="140" t="s">
        <v>255</v>
      </c>
      <c r="F164" s="156" t="s">
        <v>271</v>
      </c>
      <c r="G164" s="142">
        <v>1</v>
      </c>
    </row>
    <row r="165" spans="1:9" x14ac:dyDescent="0.3">
      <c r="E165" s="144">
        <v>0.95833333333333337</v>
      </c>
    </row>
    <row r="166" spans="1:9" x14ac:dyDescent="0.3">
      <c r="A166" s="105" t="s">
        <v>272</v>
      </c>
      <c r="B166" s="126">
        <v>44095</v>
      </c>
      <c r="C166" s="20" t="s">
        <v>218</v>
      </c>
      <c r="F166" s="141" t="s">
        <v>273</v>
      </c>
    </row>
    <row r="167" spans="1:9" x14ac:dyDescent="0.3">
      <c r="E167" s="144">
        <v>0.22916666666666666</v>
      </c>
    </row>
    <row r="168" spans="1:9" x14ac:dyDescent="0.3">
      <c r="F168" s="141" t="s">
        <v>265</v>
      </c>
    </row>
    <row r="169" spans="1:9" x14ac:dyDescent="0.3">
      <c r="E169" s="144">
        <v>0.23958333333333334</v>
      </c>
    </row>
    <row r="170" spans="1:9" x14ac:dyDescent="0.3">
      <c r="D170" s="140" t="s">
        <v>255</v>
      </c>
      <c r="F170" s="156" t="s">
        <v>275</v>
      </c>
      <c r="G170" s="142">
        <v>1</v>
      </c>
    </row>
    <row r="171" spans="1:9" x14ac:dyDescent="0.3">
      <c r="E171" s="144">
        <v>0.27083333333333331</v>
      </c>
    </row>
    <row r="172" spans="1:9" x14ac:dyDescent="0.3">
      <c r="F172" s="141" t="s">
        <v>276</v>
      </c>
    </row>
    <row r="173" spans="1:9" x14ac:dyDescent="0.3">
      <c r="E173" s="144">
        <v>0.2986111111111111</v>
      </c>
    </row>
    <row r="174" spans="1:9" x14ac:dyDescent="0.3">
      <c r="F174" s="156" t="s">
        <v>274</v>
      </c>
      <c r="G174" s="142">
        <v>19</v>
      </c>
    </row>
    <row r="175" spans="1:9" x14ac:dyDescent="0.3">
      <c r="E175" s="144">
        <v>0.3576388888888889</v>
      </c>
    </row>
    <row r="176" spans="1:9" x14ac:dyDescent="0.3">
      <c r="F176" s="141" t="s">
        <v>277</v>
      </c>
    </row>
    <row r="177" spans="1:6" x14ac:dyDescent="0.3">
      <c r="E177" s="144">
        <v>0.375</v>
      </c>
    </row>
    <row r="178" spans="1:6" x14ac:dyDescent="0.3">
      <c r="D178" s="140" t="s">
        <v>255</v>
      </c>
      <c r="F178" s="156" t="s">
        <v>278</v>
      </c>
    </row>
    <row r="179" spans="1:6" x14ac:dyDescent="0.3">
      <c r="E179" s="144">
        <v>0.41666666666666669</v>
      </c>
    </row>
    <row r="180" spans="1:6" x14ac:dyDescent="0.3">
      <c r="F180" s="137" t="s">
        <v>17</v>
      </c>
    </row>
    <row r="181" spans="1:6" x14ac:dyDescent="0.3">
      <c r="E181" s="144">
        <v>0.58333333333333337</v>
      </c>
    </row>
    <row r="182" spans="1:6" x14ac:dyDescent="0.3">
      <c r="F182" s="141" t="s">
        <v>279</v>
      </c>
    </row>
    <row r="183" spans="1:6" x14ac:dyDescent="0.3">
      <c r="E183" s="144">
        <v>0.625</v>
      </c>
    </row>
    <row r="184" spans="1:6" x14ac:dyDescent="0.3">
      <c r="F184" s="141" t="s">
        <v>282</v>
      </c>
    </row>
    <row r="185" spans="1:6" x14ac:dyDescent="0.3">
      <c r="E185" s="144">
        <v>0.91666666666666663</v>
      </c>
    </row>
    <row r="186" spans="1:6" x14ac:dyDescent="0.3">
      <c r="A186" s="105" t="s">
        <v>281</v>
      </c>
      <c r="F186" s="141" t="s">
        <v>283</v>
      </c>
    </row>
    <row r="187" spans="1:6" x14ac:dyDescent="0.3">
      <c r="E187" s="144">
        <v>0.41666666666666669</v>
      </c>
    </row>
    <row r="188" spans="1:6" x14ac:dyDescent="0.3">
      <c r="F188" s="141" t="s">
        <v>284</v>
      </c>
    </row>
    <row r="189" spans="1:6" x14ac:dyDescent="0.3">
      <c r="E189" s="144">
        <v>0.91666666666666663</v>
      </c>
    </row>
    <row r="190" spans="1:6" x14ac:dyDescent="0.3">
      <c r="A190" s="105" t="s">
        <v>280</v>
      </c>
      <c r="F190" s="141" t="s">
        <v>283</v>
      </c>
    </row>
    <row r="191" spans="1:6" x14ac:dyDescent="0.3">
      <c r="E191" s="144">
        <v>0.29166666666666669</v>
      </c>
    </row>
    <row r="192" spans="1:6" x14ac:dyDescent="0.3">
      <c r="F192" s="141" t="s">
        <v>285</v>
      </c>
    </row>
    <row r="193" spans="4:6" x14ac:dyDescent="0.3">
      <c r="E193" s="144">
        <v>0.33333333333333331</v>
      </c>
    </row>
    <row r="194" spans="4:6" x14ac:dyDescent="0.3">
      <c r="F194" s="141" t="s">
        <v>286</v>
      </c>
    </row>
    <row r="195" spans="4:6" x14ac:dyDescent="0.3">
      <c r="E195" s="144">
        <v>0.375</v>
      </c>
    </row>
    <row r="196" spans="4:6" x14ac:dyDescent="0.3">
      <c r="D196" s="140" t="s">
        <v>255</v>
      </c>
      <c r="F196" s="141" t="s">
        <v>287</v>
      </c>
    </row>
    <row r="197" spans="4:6" x14ac:dyDescent="0.3">
      <c r="E197" s="144">
        <v>0.45833333333333331</v>
      </c>
    </row>
  </sheetData>
  <mergeCells count="1">
    <mergeCell ref="A1:I1"/>
  </mergeCells>
  <hyperlinks>
    <hyperlink ref="I92" r:id="rId1" xr:uid="{E31381CF-6819-4148-8C19-E0197D294180}"/>
    <hyperlink ref="I132" r:id="rId2" xr:uid="{91877340-2BD4-4065-9414-0918D12B4995}"/>
    <hyperlink ref="I162" r:id="rId3" xr:uid="{9FF68626-D807-4595-B003-54ED8B1B248D}"/>
  </hyperlinks>
  <pageMargins left="0.7" right="0.7" top="0.75" bottom="0.75" header="0.3" footer="0.3"/>
  <pageSetup paperSize="9" orientation="portrait" horizontalDpi="300" verticalDpi="300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1560F-A5DF-4041-A2B0-01FA890DE47C}">
  <dimension ref="A1:N10"/>
  <sheetViews>
    <sheetView workbookViewId="0"/>
  </sheetViews>
  <sheetFormatPr defaultColWidth="12.6640625" defaultRowHeight="18" customHeight="1" x14ac:dyDescent="0.3"/>
  <cols>
    <col min="1" max="1" width="12.6640625" style="172"/>
    <col min="2" max="3" width="12.6640625" style="170"/>
    <col min="4" max="4" width="12.6640625" style="188"/>
    <col min="5" max="5" width="12.6640625" style="170"/>
    <col min="6" max="7" width="12.6640625" style="143"/>
    <col min="8" max="8" width="12.6640625" style="143" customWidth="1"/>
    <col min="9" max="16384" width="12.6640625" style="143"/>
  </cols>
  <sheetData>
    <row r="1" spans="1:14" s="171" customFormat="1" ht="18" customHeight="1" thickBot="1" x14ac:dyDescent="0.35">
      <c r="D1" s="186"/>
    </row>
    <row r="2" spans="1:14" s="99" customFormat="1" ht="18" customHeight="1" x14ac:dyDescent="0.3">
      <c r="B2" s="399" t="s">
        <v>296</v>
      </c>
      <c r="C2" s="400"/>
      <c r="D2" s="400"/>
      <c r="E2" s="400"/>
      <c r="F2" s="401"/>
      <c r="H2" s="399" t="s">
        <v>304</v>
      </c>
      <c r="I2" s="400"/>
      <c r="J2" s="400"/>
      <c r="K2" s="400"/>
      <c r="L2" s="400"/>
      <c r="M2" s="400"/>
      <c r="N2" s="401"/>
    </row>
    <row r="3" spans="1:14" ht="18" customHeight="1" x14ac:dyDescent="0.3">
      <c r="A3" s="143"/>
      <c r="B3" s="176" t="s">
        <v>292</v>
      </c>
      <c r="C3" s="177" t="s">
        <v>294</v>
      </c>
      <c r="D3" s="187" t="s">
        <v>305</v>
      </c>
      <c r="E3" s="177" t="s">
        <v>293</v>
      </c>
      <c r="F3" s="178" t="s">
        <v>295</v>
      </c>
      <c r="H3" s="402" t="s">
        <v>5</v>
      </c>
      <c r="I3" s="403"/>
      <c r="J3" s="403"/>
      <c r="K3" s="182" t="s">
        <v>302</v>
      </c>
      <c r="L3" s="182" t="s">
        <v>303</v>
      </c>
      <c r="M3" s="182" t="s">
        <v>306</v>
      </c>
      <c r="N3" s="183" t="s">
        <v>290</v>
      </c>
    </row>
    <row r="4" spans="1:14" ht="18" customHeight="1" x14ac:dyDescent="0.3">
      <c r="A4" s="143"/>
      <c r="B4" s="184" t="s">
        <v>291</v>
      </c>
      <c r="C4" s="170">
        <f>F4/52</f>
        <v>138.46153846153845</v>
      </c>
      <c r="D4" s="188">
        <f>C4*35</f>
        <v>4846.1538461538457</v>
      </c>
      <c r="E4" s="170">
        <f>F4/12</f>
        <v>600</v>
      </c>
      <c r="F4" s="173">
        <v>7200</v>
      </c>
      <c r="H4" s="404" t="s">
        <v>301</v>
      </c>
      <c r="I4" s="405"/>
      <c r="J4" s="405"/>
      <c r="K4" s="143">
        <v>22</v>
      </c>
      <c r="L4" s="143">
        <v>35</v>
      </c>
      <c r="M4" s="143">
        <v>1</v>
      </c>
      <c r="N4" s="179">
        <v>533</v>
      </c>
    </row>
    <row r="5" spans="1:14" ht="18" customHeight="1" thickBot="1" x14ac:dyDescent="0.35">
      <c r="A5" s="143"/>
      <c r="B5" s="184" t="s">
        <v>297</v>
      </c>
      <c r="C5" s="170">
        <f t="shared" ref="C5:C7" si="0">F5/52</f>
        <v>46.153846153846153</v>
      </c>
      <c r="D5" s="188">
        <f t="shared" ref="D5:D7" si="1">C5*35</f>
        <v>1615.3846153846155</v>
      </c>
      <c r="E5" s="170">
        <f t="shared" ref="E5:E7" si="2">F5/12</f>
        <v>200</v>
      </c>
      <c r="F5" s="173">
        <v>2400</v>
      </c>
      <c r="H5" s="407" t="s">
        <v>301</v>
      </c>
      <c r="I5" s="408"/>
      <c r="J5" s="408"/>
      <c r="K5" s="180">
        <v>21</v>
      </c>
      <c r="L5" s="180">
        <v>52</v>
      </c>
      <c r="M5" s="180">
        <v>2</v>
      </c>
      <c r="N5" s="181">
        <v>800</v>
      </c>
    </row>
    <row r="6" spans="1:14" ht="18" customHeight="1" x14ac:dyDescent="0.3">
      <c r="A6" s="143"/>
      <c r="B6" s="184" t="s">
        <v>298</v>
      </c>
      <c r="C6" s="170">
        <f t="shared" si="0"/>
        <v>692.30769230769226</v>
      </c>
      <c r="D6" s="188">
        <f t="shared" si="1"/>
        <v>24230.76923076923</v>
      </c>
      <c r="E6" s="170">
        <f t="shared" si="2"/>
        <v>3000</v>
      </c>
      <c r="F6" s="173">
        <v>36000</v>
      </c>
    </row>
    <row r="7" spans="1:14" ht="18" customHeight="1" x14ac:dyDescent="0.3">
      <c r="A7" s="143"/>
      <c r="B7" s="184" t="s">
        <v>299</v>
      </c>
      <c r="C7" s="170">
        <f t="shared" si="0"/>
        <v>19.23076923076923</v>
      </c>
      <c r="D7" s="188">
        <f t="shared" si="1"/>
        <v>673.07692307692309</v>
      </c>
      <c r="E7" s="170">
        <f t="shared" si="2"/>
        <v>83.333333333333329</v>
      </c>
      <c r="F7" s="173">
        <v>1000</v>
      </c>
    </row>
    <row r="8" spans="1:14" ht="18" customHeight="1" thickBot="1" x14ac:dyDescent="0.35">
      <c r="B8" s="185" t="s">
        <v>300</v>
      </c>
      <c r="C8" s="174">
        <f>SUM(C4:C7)</f>
        <v>896.15384615384619</v>
      </c>
      <c r="D8" s="189">
        <f>SUM(D4:D7)</f>
        <v>31365.384615384613</v>
      </c>
      <c r="E8" s="174">
        <f>SUM(E4:E7)</f>
        <v>3883.3333333333335</v>
      </c>
      <c r="F8" s="175">
        <f>SUM(F4:F7)</f>
        <v>46600</v>
      </c>
    </row>
    <row r="10" spans="1:14" ht="18" customHeight="1" x14ac:dyDescent="0.3">
      <c r="C10" s="406" t="s">
        <v>46</v>
      </c>
      <c r="D10" s="406"/>
    </row>
  </sheetData>
  <mergeCells count="6">
    <mergeCell ref="B2:F2"/>
    <mergeCell ref="H3:J3"/>
    <mergeCell ref="H4:J4"/>
    <mergeCell ref="H2:N2"/>
    <mergeCell ref="C10:D10"/>
    <mergeCell ref="H5:J5"/>
  </mergeCells>
  <hyperlinks>
    <hyperlink ref="H4:J4" r:id="rId1" display="The Base Central Pattaya" xr:uid="{C84C8769-011C-4269-A992-BE968EE150CA}"/>
    <hyperlink ref="H5:J5" r:id="rId2" display="The Base Central Pattaya" xr:uid="{46452CA8-8625-452D-A852-211E5C03A71C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47F9F-4298-4EE2-BA55-34104A02DFB3}">
  <sheetPr>
    <pageSetUpPr fitToPage="1"/>
  </sheetPr>
  <dimension ref="B3:O44"/>
  <sheetViews>
    <sheetView workbookViewId="0">
      <selection activeCell="G26" sqref="G26"/>
    </sheetView>
  </sheetViews>
  <sheetFormatPr defaultColWidth="9.109375" defaultRowHeight="14.25" customHeight="1" x14ac:dyDescent="0.3"/>
  <cols>
    <col min="1" max="8" width="9.109375" style="212"/>
    <col min="9" max="11" width="9.109375" style="217"/>
    <col min="12" max="12" width="9.109375" style="212"/>
    <col min="13" max="13" width="9.109375" style="218"/>
    <col min="14" max="16384" width="9.109375" style="212"/>
  </cols>
  <sheetData>
    <row r="3" spans="2:15" ht="14.25" customHeight="1" x14ac:dyDescent="0.3">
      <c r="B3" s="225">
        <v>44587</v>
      </c>
      <c r="C3" s="320" t="s">
        <v>309</v>
      </c>
      <c r="D3" s="321"/>
      <c r="E3" s="321"/>
      <c r="F3" s="321"/>
      <c r="G3" s="321"/>
      <c r="H3" s="321"/>
      <c r="I3" s="194" t="str">
        <f>"--:--"</f>
        <v>--:--</v>
      </c>
      <c r="J3" s="196">
        <v>0.86458333333333337</v>
      </c>
      <c r="K3" s="192" t="s">
        <v>135</v>
      </c>
      <c r="L3" s="220">
        <v>500</v>
      </c>
      <c r="M3" s="221" t="s">
        <v>308</v>
      </c>
    </row>
    <row r="4" spans="2:15" ht="14.25" customHeight="1" x14ac:dyDescent="0.3">
      <c r="C4" s="214"/>
    </row>
    <row r="5" spans="2:15" ht="14.25" customHeight="1" x14ac:dyDescent="0.3">
      <c r="B5" s="224">
        <v>4</v>
      </c>
      <c r="C5" s="322" t="s">
        <v>129</v>
      </c>
      <c r="D5" s="323"/>
      <c r="E5" s="323"/>
      <c r="F5" s="323"/>
      <c r="G5" s="323"/>
      <c r="H5" s="323"/>
      <c r="I5" s="193"/>
      <c r="J5" s="193"/>
      <c r="K5" s="198">
        <v>30</v>
      </c>
      <c r="L5" s="220">
        <f>K5*B5</f>
        <v>120</v>
      </c>
      <c r="N5" s="223"/>
      <c r="O5" s="223"/>
    </row>
    <row r="6" spans="2:15" ht="14.25" customHeight="1" x14ac:dyDescent="0.3">
      <c r="C6" s="214"/>
      <c r="L6" s="222"/>
    </row>
    <row r="7" spans="2:15" ht="14.25" customHeight="1" x14ac:dyDescent="0.3">
      <c r="B7" s="225">
        <f>B3+B5</f>
        <v>44591</v>
      </c>
      <c r="C7" s="320" t="s">
        <v>341</v>
      </c>
      <c r="D7" s="321"/>
      <c r="E7" s="321"/>
      <c r="F7" s="321"/>
      <c r="G7" s="321"/>
      <c r="H7" s="321"/>
      <c r="I7" s="194"/>
      <c r="J7" s="197"/>
      <c r="K7" s="191" t="s">
        <v>203</v>
      </c>
      <c r="L7" s="220">
        <v>3</v>
      </c>
      <c r="M7" s="221" t="s">
        <v>310</v>
      </c>
    </row>
    <row r="8" spans="2:15" ht="14.25" customHeight="1" x14ac:dyDescent="0.3">
      <c r="C8" s="214"/>
      <c r="L8" s="222"/>
    </row>
    <row r="9" spans="2:15" ht="14.25" customHeight="1" x14ac:dyDescent="0.3">
      <c r="B9" s="224">
        <v>4</v>
      </c>
      <c r="C9" s="322" t="s">
        <v>154</v>
      </c>
      <c r="D9" s="323"/>
      <c r="E9" s="323"/>
      <c r="F9" s="323"/>
      <c r="G9" s="323"/>
      <c r="H9" s="323"/>
      <c r="I9" s="193"/>
      <c r="J9" s="193"/>
      <c r="K9" s="198">
        <v>32</v>
      </c>
      <c r="L9" s="220">
        <f>K9*B9</f>
        <v>128</v>
      </c>
      <c r="N9" s="223"/>
      <c r="O9" s="223"/>
    </row>
    <row r="10" spans="2:15" ht="14.25" customHeight="1" x14ac:dyDescent="0.3">
      <c r="C10" s="214"/>
      <c r="L10" s="222"/>
    </row>
    <row r="11" spans="2:15" ht="14.25" customHeight="1" x14ac:dyDescent="0.3">
      <c r="B11" s="317">
        <f>B7+B9</f>
        <v>44595</v>
      </c>
      <c r="C11" s="320" t="s">
        <v>347</v>
      </c>
      <c r="D11" s="321"/>
      <c r="E11" s="321"/>
      <c r="F11" s="321"/>
      <c r="G11" s="321"/>
      <c r="H11" s="321"/>
      <c r="I11" s="194"/>
      <c r="J11" s="197"/>
      <c r="K11" s="191" t="s">
        <v>203</v>
      </c>
      <c r="L11" s="220">
        <v>3</v>
      </c>
      <c r="M11" s="221" t="s">
        <v>310</v>
      </c>
    </row>
    <row r="12" spans="2:15" ht="14.25" customHeight="1" x14ac:dyDescent="0.3">
      <c r="B12" s="317"/>
      <c r="C12" s="320" t="s">
        <v>348</v>
      </c>
      <c r="D12" s="321"/>
      <c r="E12" s="321"/>
      <c r="F12" s="321"/>
      <c r="G12" s="321"/>
      <c r="H12" s="321"/>
      <c r="I12" s="194"/>
      <c r="J12" s="197"/>
      <c r="K12" s="191" t="s">
        <v>135</v>
      </c>
      <c r="L12" s="220">
        <v>19</v>
      </c>
      <c r="M12" s="221" t="s">
        <v>426</v>
      </c>
    </row>
    <row r="13" spans="2:15" ht="14.25" customHeight="1" x14ac:dyDescent="0.3">
      <c r="B13" s="317"/>
      <c r="C13" s="320" t="s">
        <v>350</v>
      </c>
      <c r="D13" s="321"/>
      <c r="E13" s="321"/>
      <c r="F13" s="321"/>
      <c r="G13" s="321"/>
      <c r="H13" s="321"/>
      <c r="I13" s="194"/>
      <c r="J13" s="197"/>
      <c r="K13" s="191" t="s">
        <v>207</v>
      </c>
      <c r="L13" s="220">
        <v>18</v>
      </c>
      <c r="M13" s="221" t="s">
        <v>425</v>
      </c>
    </row>
    <row r="14" spans="2:15" ht="14.25" customHeight="1" x14ac:dyDescent="0.3">
      <c r="C14" s="214"/>
      <c r="L14" s="222"/>
    </row>
    <row r="15" spans="2:15" ht="14.25" customHeight="1" x14ac:dyDescent="0.3">
      <c r="B15" s="224">
        <v>3</v>
      </c>
      <c r="C15" s="322" t="s">
        <v>108</v>
      </c>
      <c r="D15" s="323"/>
      <c r="E15" s="323"/>
      <c r="F15" s="323"/>
      <c r="G15" s="323"/>
      <c r="H15" s="323"/>
      <c r="I15" s="193"/>
      <c r="J15" s="193"/>
      <c r="K15" s="198">
        <v>24</v>
      </c>
      <c r="L15" s="220">
        <f>K15*B15</f>
        <v>72</v>
      </c>
      <c r="N15" s="223"/>
      <c r="O15" s="223"/>
    </row>
    <row r="16" spans="2:15" ht="14.25" customHeight="1" x14ac:dyDescent="0.3">
      <c r="C16" s="214"/>
      <c r="L16" s="222"/>
    </row>
    <row r="17" spans="2:15" ht="14.25" customHeight="1" x14ac:dyDescent="0.3">
      <c r="B17" s="317">
        <f>B11+B15</f>
        <v>44598</v>
      </c>
      <c r="C17" s="320" t="s">
        <v>351</v>
      </c>
      <c r="D17" s="321"/>
      <c r="E17" s="321"/>
      <c r="F17" s="321"/>
      <c r="G17" s="321"/>
      <c r="H17" s="321"/>
      <c r="I17" s="194"/>
      <c r="J17" s="197"/>
      <c r="K17" s="191" t="s">
        <v>207</v>
      </c>
      <c r="L17" s="220">
        <v>18</v>
      </c>
      <c r="M17" s="221" t="s">
        <v>310</v>
      </c>
    </row>
    <row r="18" spans="2:15" ht="14.25" customHeight="1" x14ac:dyDescent="0.3">
      <c r="B18" s="317"/>
      <c r="C18" s="320" t="s">
        <v>430</v>
      </c>
      <c r="D18" s="321"/>
      <c r="E18" s="321"/>
      <c r="F18" s="321"/>
      <c r="G18" s="321"/>
      <c r="H18" s="321"/>
      <c r="I18" s="195"/>
      <c r="J18" s="196"/>
      <c r="K18" s="192" t="s">
        <v>203</v>
      </c>
      <c r="L18" s="220">
        <v>1</v>
      </c>
      <c r="M18" s="221"/>
    </row>
    <row r="19" spans="2:15" ht="14.25" customHeight="1" x14ac:dyDescent="0.3">
      <c r="C19" s="214"/>
      <c r="L19" s="222"/>
    </row>
    <row r="20" spans="2:15" ht="14.25" customHeight="1" x14ac:dyDescent="0.3">
      <c r="B20" s="224">
        <v>3</v>
      </c>
      <c r="C20" s="322" t="s">
        <v>141</v>
      </c>
      <c r="D20" s="323"/>
      <c r="E20" s="323"/>
      <c r="F20" s="323"/>
      <c r="G20" s="323"/>
      <c r="H20" s="323"/>
      <c r="I20" s="193"/>
      <c r="J20" s="193"/>
      <c r="K20" s="198">
        <v>20</v>
      </c>
      <c r="L20" s="220">
        <f>K20*B20</f>
        <v>60</v>
      </c>
      <c r="N20" s="223"/>
      <c r="O20" s="223"/>
    </row>
    <row r="21" spans="2:15" ht="14.25" customHeight="1" x14ac:dyDescent="0.3">
      <c r="C21" s="214"/>
      <c r="L21" s="222"/>
    </row>
    <row r="22" spans="2:15" ht="14.25" customHeight="1" x14ac:dyDescent="0.3">
      <c r="B22" s="317">
        <f>B17+B20</f>
        <v>44601</v>
      </c>
      <c r="C22" s="320" t="s">
        <v>403</v>
      </c>
      <c r="D22" s="321"/>
      <c r="E22" s="321"/>
      <c r="F22" s="321"/>
      <c r="G22" s="321"/>
      <c r="H22" s="321"/>
      <c r="I22" s="195">
        <v>0.3125</v>
      </c>
      <c r="J22" s="196">
        <v>0.375</v>
      </c>
      <c r="K22" s="192" t="s">
        <v>203</v>
      </c>
      <c r="L22" s="220">
        <v>5</v>
      </c>
      <c r="M22" s="221" t="s">
        <v>414</v>
      </c>
    </row>
    <row r="23" spans="2:15" ht="14.25" customHeight="1" x14ac:dyDescent="0.3">
      <c r="B23" s="317"/>
      <c r="C23" s="320" t="s">
        <v>429</v>
      </c>
      <c r="D23" s="321"/>
      <c r="E23" s="321"/>
      <c r="F23" s="321"/>
      <c r="G23" s="321"/>
      <c r="H23" s="321"/>
      <c r="I23" s="195">
        <v>0.42708333333333331</v>
      </c>
      <c r="J23" s="196">
        <v>0.4861111111111111</v>
      </c>
      <c r="K23" s="192" t="s">
        <v>135</v>
      </c>
      <c r="L23" s="220">
        <v>20</v>
      </c>
      <c r="M23" s="221" t="s">
        <v>428</v>
      </c>
    </row>
    <row r="24" spans="2:15" ht="14.25" customHeight="1" x14ac:dyDescent="0.3">
      <c r="B24" s="317"/>
      <c r="C24" s="320" t="s">
        <v>427</v>
      </c>
      <c r="D24" s="321"/>
      <c r="E24" s="321"/>
      <c r="F24" s="321"/>
      <c r="G24" s="321"/>
      <c r="H24" s="321"/>
      <c r="I24" s="195">
        <v>0.53125</v>
      </c>
      <c r="J24" s="197" t="str">
        <f>"--:--"</f>
        <v>--:--</v>
      </c>
      <c r="K24" s="191" t="s">
        <v>135</v>
      </c>
      <c r="L24" s="220">
        <v>500</v>
      </c>
      <c r="M24" s="221" t="s">
        <v>308</v>
      </c>
    </row>
    <row r="26" spans="2:15" ht="14.25" customHeight="1" x14ac:dyDescent="0.3">
      <c r="L26" s="206">
        <f>L5+L9+L15+L20</f>
        <v>380</v>
      </c>
    </row>
    <row r="27" spans="2:15" ht="14.25" customHeight="1" x14ac:dyDescent="0.3">
      <c r="L27" s="205">
        <f>L3+L7+L11+L12+L13+L17+L18+L22+L23+L24</f>
        <v>1087</v>
      </c>
    </row>
    <row r="28" spans="2:15" ht="14.25" customHeight="1" x14ac:dyDescent="0.3">
      <c r="L28" s="219"/>
    </row>
    <row r="29" spans="2:15" ht="14.25" customHeight="1" x14ac:dyDescent="0.3">
      <c r="L29" s="204">
        <f>L26+L27</f>
        <v>1467</v>
      </c>
    </row>
    <row r="32" spans="2:15" ht="14.25" customHeight="1" x14ac:dyDescent="0.3">
      <c r="B32" s="279">
        <v>0.5</v>
      </c>
      <c r="C32" s="318" t="s">
        <v>315</v>
      </c>
      <c r="D32" s="319"/>
      <c r="E32" s="319"/>
      <c r="F32" s="319"/>
      <c r="G32" s="201">
        <v>90</v>
      </c>
      <c r="H32" s="202">
        <v>150</v>
      </c>
      <c r="I32" s="199">
        <f>G32/'Naslovna stran'!$G$11</f>
        <v>2.5</v>
      </c>
      <c r="J32" s="200">
        <f>H32/'Naslovna stran'!$G$11</f>
        <v>4.166666666666667</v>
      </c>
      <c r="K32" s="203">
        <f>$B$44*B32*(I32+J32)/2</f>
        <v>23.333333333333336</v>
      </c>
      <c r="L32" s="226" t="s">
        <v>313</v>
      </c>
      <c r="M32" s="227" t="s">
        <v>49</v>
      </c>
    </row>
    <row r="33" spans="2:13" ht="14.25" customHeight="1" x14ac:dyDescent="0.3">
      <c r="G33" s="228"/>
      <c r="H33" s="229"/>
      <c r="I33" s="230"/>
      <c r="J33" s="231"/>
      <c r="K33" s="232"/>
    </row>
    <row r="34" spans="2:13" ht="14.25" customHeight="1" x14ac:dyDescent="0.3">
      <c r="B34" s="279">
        <v>0.5</v>
      </c>
      <c r="C34" s="318" t="s">
        <v>316</v>
      </c>
      <c r="D34" s="319"/>
      <c r="E34" s="319"/>
      <c r="F34" s="319"/>
      <c r="G34" s="201">
        <v>200</v>
      </c>
      <c r="H34" s="202">
        <v>800</v>
      </c>
      <c r="I34" s="199">
        <f>G34/'Naslovna stran'!$G$11</f>
        <v>5.5555555555555554</v>
      </c>
      <c r="J34" s="200">
        <f>H34/'Naslovna stran'!$G$11</f>
        <v>22.222222222222221</v>
      </c>
      <c r="K34" s="203">
        <f>$B$44*B34*(I34+J34)/2</f>
        <v>97.222222222222229</v>
      </c>
      <c r="L34" s="226" t="s">
        <v>313</v>
      </c>
      <c r="M34" s="227" t="s">
        <v>320</v>
      </c>
    </row>
    <row r="35" spans="2:13" ht="14.25" customHeight="1" x14ac:dyDescent="0.3">
      <c r="G35" s="228"/>
      <c r="H35" s="229"/>
      <c r="I35" s="230"/>
      <c r="J35" s="231"/>
      <c r="K35" s="232"/>
    </row>
    <row r="36" spans="2:13" ht="14.25" customHeight="1" x14ac:dyDescent="0.3">
      <c r="B36" s="279">
        <v>1</v>
      </c>
      <c r="C36" s="318" t="s">
        <v>317</v>
      </c>
      <c r="D36" s="319"/>
      <c r="E36" s="319"/>
      <c r="F36" s="319"/>
      <c r="G36" s="201">
        <v>30</v>
      </c>
      <c r="H36" s="202">
        <v>50</v>
      </c>
      <c r="I36" s="199">
        <f>G36/'Naslovna stran'!$G$11</f>
        <v>0.83333333333333337</v>
      </c>
      <c r="J36" s="200">
        <f>H36/'Naslovna stran'!$G$11</f>
        <v>1.3888888888888888</v>
      </c>
      <c r="K36" s="203">
        <f>$B$44*B36*(I36+J36)/2</f>
        <v>15.555555555555557</v>
      </c>
      <c r="L36" s="226" t="s">
        <v>324</v>
      </c>
      <c r="M36" s="227" t="s">
        <v>321</v>
      </c>
    </row>
    <row r="37" spans="2:13" ht="14.25" customHeight="1" x14ac:dyDescent="0.3">
      <c r="G37" s="228"/>
      <c r="H37" s="229"/>
      <c r="I37" s="230"/>
      <c r="J37" s="231"/>
      <c r="K37" s="232"/>
    </row>
    <row r="38" spans="2:13" ht="14.25" customHeight="1" x14ac:dyDescent="0.3">
      <c r="B38" s="279">
        <v>1</v>
      </c>
      <c r="C38" s="318" t="s">
        <v>431</v>
      </c>
      <c r="D38" s="319"/>
      <c r="E38" s="319"/>
      <c r="F38" s="319"/>
      <c r="G38" s="201">
        <v>100</v>
      </c>
      <c r="H38" s="202">
        <v>200</v>
      </c>
      <c r="I38" s="199">
        <f>G38/'Naslovna stran'!$G$11</f>
        <v>2.7777777777777777</v>
      </c>
      <c r="J38" s="200">
        <f>H38/'Naslovna stran'!$G$11</f>
        <v>5.5555555555555554</v>
      </c>
      <c r="K38" s="203">
        <f>$B$44*B38*(I38+J38)/2</f>
        <v>58.333333333333329</v>
      </c>
      <c r="L38" s="226" t="s">
        <v>313</v>
      </c>
      <c r="M38" s="227" t="s">
        <v>322</v>
      </c>
    </row>
    <row r="39" spans="2:13" ht="14.25" customHeight="1" x14ac:dyDescent="0.3">
      <c r="G39" s="228"/>
      <c r="H39" s="229"/>
      <c r="I39" s="230"/>
      <c r="J39" s="231"/>
      <c r="K39" s="232"/>
    </row>
    <row r="40" spans="2:13" ht="14.25" customHeight="1" x14ac:dyDescent="0.3">
      <c r="B40" s="279">
        <v>2</v>
      </c>
      <c r="C40" s="318" t="s">
        <v>318</v>
      </c>
      <c r="D40" s="319"/>
      <c r="E40" s="319"/>
      <c r="F40" s="319"/>
      <c r="G40" s="201">
        <v>15</v>
      </c>
      <c r="H40" s="202">
        <v>20</v>
      </c>
      <c r="I40" s="199">
        <f>G40/'Naslovna stran'!$G$11</f>
        <v>0.41666666666666669</v>
      </c>
      <c r="J40" s="200">
        <f>H40/'Naslovna stran'!$G$11</f>
        <v>0.55555555555555558</v>
      </c>
      <c r="K40" s="203">
        <f>$B$44*B40*(I40+J40)/2</f>
        <v>13.611111111111112</v>
      </c>
      <c r="L40" s="226" t="s">
        <v>314</v>
      </c>
      <c r="M40" s="227" t="s">
        <v>56</v>
      </c>
    </row>
    <row r="41" spans="2:13" ht="14.25" customHeight="1" x14ac:dyDescent="0.3">
      <c r="G41" s="228"/>
      <c r="H41" s="229"/>
      <c r="I41" s="230"/>
      <c r="J41" s="231"/>
      <c r="K41" s="232"/>
    </row>
    <row r="42" spans="2:13" ht="14.25" customHeight="1" x14ac:dyDescent="0.3">
      <c r="B42" s="279">
        <v>0.5</v>
      </c>
      <c r="C42" s="318" t="s">
        <v>319</v>
      </c>
      <c r="D42" s="319"/>
      <c r="E42" s="319"/>
      <c r="F42" s="319"/>
      <c r="G42" s="201">
        <v>60</v>
      </c>
      <c r="H42" s="202">
        <v>150</v>
      </c>
      <c r="I42" s="199">
        <f>G42/'Naslovna stran'!$G$11</f>
        <v>1.6666666666666667</v>
      </c>
      <c r="J42" s="200">
        <f>H42/'Naslovna stran'!$G$11</f>
        <v>4.166666666666667</v>
      </c>
      <c r="K42" s="203">
        <f>$B$44*B42*(I42+J42)/2</f>
        <v>20.416666666666668</v>
      </c>
      <c r="L42" s="226" t="s">
        <v>314</v>
      </c>
      <c r="M42" s="227" t="s">
        <v>323</v>
      </c>
    </row>
    <row r="43" spans="2:13" ht="14.25" customHeight="1" x14ac:dyDescent="0.3">
      <c r="I43" s="212"/>
      <c r="J43" s="212"/>
      <c r="K43" s="212"/>
      <c r="M43" s="212"/>
    </row>
    <row r="44" spans="2:13" ht="14.25" customHeight="1" x14ac:dyDescent="0.3">
      <c r="B44" s="278">
        <v>14</v>
      </c>
      <c r="K44" s="272">
        <f>K32+K34+K36+K38+K40+K42</f>
        <v>228.47222222222223</v>
      </c>
    </row>
  </sheetData>
  <mergeCells count="23">
    <mergeCell ref="B11:B13"/>
    <mergeCell ref="C17:H17"/>
    <mergeCell ref="C18:H18"/>
    <mergeCell ref="C5:H5"/>
    <mergeCell ref="C9:H9"/>
    <mergeCell ref="C15:H15"/>
    <mergeCell ref="C11:H11"/>
    <mergeCell ref="C12:H12"/>
    <mergeCell ref="C13:H13"/>
    <mergeCell ref="B17:B18"/>
    <mergeCell ref="C3:H3"/>
    <mergeCell ref="C7:H7"/>
    <mergeCell ref="C24:H24"/>
    <mergeCell ref="C23:H23"/>
    <mergeCell ref="C22:H22"/>
    <mergeCell ref="C20:H20"/>
    <mergeCell ref="B22:B24"/>
    <mergeCell ref="C38:F38"/>
    <mergeCell ref="C40:F40"/>
    <mergeCell ref="C42:F42"/>
    <mergeCell ref="C32:F32"/>
    <mergeCell ref="C34:F34"/>
    <mergeCell ref="C36:F36"/>
  </mergeCells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1D1DC-1547-418C-96F4-C8D76A84C9BC}">
  <dimension ref="A1:O32"/>
  <sheetViews>
    <sheetView workbookViewId="0">
      <selection sqref="A1:O2"/>
    </sheetView>
  </sheetViews>
  <sheetFormatPr defaultColWidth="12.6640625" defaultRowHeight="17.399999999999999" customHeight="1" x14ac:dyDescent="0.3"/>
  <cols>
    <col min="1" max="1" width="12.6640625" style="107"/>
    <col min="2" max="4" width="12.6640625" style="102"/>
    <col min="5" max="5" width="20.33203125" style="102" bestFit="1" customWidth="1"/>
    <col min="6" max="11" width="12.6640625" style="102"/>
    <col min="12" max="12" width="12.6640625" style="102" customWidth="1"/>
    <col min="13" max="13" width="12.6640625" style="102"/>
    <col min="14" max="14" width="12.6640625" style="109"/>
    <col min="15" max="15" width="16.5546875" style="110" bestFit="1" customWidth="1"/>
    <col min="16" max="16384" width="12.6640625" style="102"/>
  </cols>
  <sheetData>
    <row r="1" spans="1:15" ht="17.399999999999999" customHeight="1" x14ac:dyDescent="0.3">
      <c r="A1" s="324" t="s">
        <v>200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5"/>
    </row>
    <row r="2" spans="1:15" ht="17.399999999999999" customHeight="1" x14ac:dyDescent="0.3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5"/>
    </row>
    <row r="3" spans="1:15" ht="17.399999999999999" customHeight="1" x14ac:dyDescent="0.3">
      <c r="A3" s="326" t="s">
        <v>201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7"/>
    </row>
    <row r="4" spans="1:15" s="105" customFormat="1" ht="17.399999999999999" customHeight="1" x14ac:dyDescent="0.3">
      <c r="A4" s="106" t="s">
        <v>102</v>
      </c>
      <c r="B4" s="101" t="s">
        <v>104</v>
      </c>
      <c r="C4" s="101" t="s">
        <v>131</v>
      </c>
      <c r="D4" s="101" t="s">
        <v>193</v>
      </c>
      <c r="E4" s="101" t="s">
        <v>194</v>
      </c>
      <c r="F4" s="101" t="s">
        <v>195</v>
      </c>
      <c r="G4" s="101" t="s">
        <v>198</v>
      </c>
      <c r="H4" s="101" t="s">
        <v>102</v>
      </c>
      <c r="I4" s="101" t="s">
        <v>104</v>
      </c>
      <c r="J4" s="101" t="s">
        <v>131</v>
      </c>
      <c r="K4" s="101" t="s">
        <v>193</v>
      </c>
      <c r="L4" s="101" t="s">
        <v>194</v>
      </c>
      <c r="M4" s="101" t="s">
        <v>198</v>
      </c>
      <c r="N4" s="108" t="s">
        <v>107</v>
      </c>
      <c r="O4" s="101" t="s">
        <v>199</v>
      </c>
    </row>
    <row r="5" spans="1:15" ht="17.399999999999999" customHeight="1" x14ac:dyDescent="0.3">
      <c r="A5" s="107">
        <v>0</v>
      </c>
      <c r="B5" s="103">
        <v>44088</v>
      </c>
      <c r="C5" s="104">
        <v>0.51736111111111105</v>
      </c>
      <c r="D5" s="102" t="s">
        <v>106</v>
      </c>
      <c r="E5" s="102" t="s">
        <v>196</v>
      </c>
      <c r="F5" s="102" t="s">
        <v>135</v>
      </c>
      <c r="H5" s="102">
        <v>0</v>
      </c>
      <c r="I5" s="103">
        <v>44088</v>
      </c>
      <c r="J5" s="104">
        <v>0.60069444444444442</v>
      </c>
      <c r="K5" s="102" t="s">
        <v>197</v>
      </c>
      <c r="L5" s="102" t="s">
        <v>205</v>
      </c>
    </row>
    <row r="6" spans="1:15" ht="17.399999999999999" customHeight="1" x14ac:dyDescent="0.3">
      <c r="A6" s="107">
        <v>0</v>
      </c>
      <c r="B6" s="103">
        <v>44088</v>
      </c>
      <c r="C6" s="104">
        <v>0.66666666666666663</v>
      </c>
      <c r="D6" s="102" t="s">
        <v>197</v>
      </c>
      <c r="E6" s="102" t="s">
        <v>205</v>
      </c>
      <c r="F6" s="102" t="s">
        <v>135</v>
      </c>
      <c r="H6" s="102">
        <v>1</v>
      </c>
      <c r="I6" s="103">
        <v>44089</v>
      </c>
      <c r="J6" s="104">
        <v>0.34722222222222227</v>
      </c>
      <c r="K6" s="102" t="s">
        <v>8</v>
      </c>
      <c r="L6" s="102" t="s">
        <v>204</v>
      </c>
      <c r="N6" s="109">
        <v>400</v>
      </c>
      <c r="O6" s="110" t="s">
        <v>307</v>
      </c>
    </row>
    <row r="8" spans="1:15" ht="17.399999999999999" customHeight="1" x14ac:dyDescent="0.3">
      <c r="A8" s="107">
        <v>4</v>
      </c>
      <c r="B8" s="103">
        <v>44092</v>
      </c>
      <c r="D8" s="102" t="s">
        <v>8</v>
      </c>
      <c r="F8" s="102" t="s">
        <v>203</v>
      </c>
      <c r="H8" s="102">
        <v>4</v>
      </c>
      <c r="I8" s="103">
        <v>44092</v>
      </c>
      <c r="K8" s="102" t="s">
        <v>134</v>
      </c>
      <c r="N8" s="109">
        <v>3</v>
      </c>
      <c r="O8" s="110" t="s">
        <v>202</v>
      </c>
    </row>
    <row r="10" spans="1:15" ht="17.399999999999999" customHeight="1" x14ac:dyDescent="0.3">
      <c r="A10" s="107">
        <v>6</v>
      </c>
      <c r="B10" s="103">
        <v>44094</v>
      </c>
      <c r="D10" s="102" t="s">
        <v>134</v>
      </c>
      <c r="F10" s="102" t="s">
        <v>203</v>
      </c>
      <c r="H10" s="102">
        <v>6</v>
      </c>
      <c r="I10" s="103">
        <v>44094</v>
      </c>
      <c r="K10" s="102" t="s">
        <v>8</v>
      </c>
      <c r="N10" s="109">
        <v>3</v>
      </c>
      <c r="O10" s="110" t="s">
        <v>202</v>
      </c>
    </row>
    <row r="12" spans="1:15" ht="17.399999999999999" customHeight="1" x14ac:dyDescent="0.3">
      <c r="A12" s="107">
        <v>7</v>
      </c>
      <c r="B12" s="103">
        <v>44095</v>
      </c>
      <c r="C12" s="104">
        <v>0.2986111111111111</v>
      </c>
      <c r="D12" s="102" t="s">
        <v>8</v>
      </c>
      <c r="E12" s="102" t="s">
        <v>204</v>
      </c>
      <c r="F12" s="102" t="s">
        <v>135</v>
      </c>
      <c r="H12" s="102">
        <v>7</v>
      </c>
      <c r="I12" s="103">
        <v>44095</v>
      </c>
      <c r="J12" s="104">
        <v>0.3576388888888889</v>
      </c>
      <c r="K12" s="102" t="s">
        <v>18</v>
      </c>
      <c r="L12" s="102" t="s">
        <v>206</v>
      </c>
      <c r="N12" s="109">
        <v>19</v>
      </c>
      <c r="O12" s="110" t="s">
        <v>136</v>
      </c>
    </row>
    <row r="13" spans="1:15" ht="17.399999999999999" customHeight="1" x14ac:dyDescent="0.3">
      <c r="C13" s="104">
        <v>0.80902777777777779</v>
      </c>
      <c r="J13" s="104">
        <v>0.86458333333333337</v>
      </c>
    </row>
    <row r="15" spans="1:15" ht="17.399999999999999" customHeight="1" x14ac:dyDescent="0.3">
      <c r="A15" s="107">
        <v>9</v>
      </c>
      <c r="B15" s="103">
        <v>44097</v>
      </c>
      <c r="C15" s="104">
        <v>0.375</v>
      </c>
      <c r="D15" s="102" t="s">
        <v>18</v>
      </c>
      <c r="F15" s="102" t="s">
        <v>207</v>
      </c>
      <c r="H15" s="102">
        <v>9</v>
      </c>
      <c r="I15" s="103">
        <v>44097</v>
      </c>
      <c r="J15" s="104">
        <v>0.45833333333333331</v>
      </c>
      <c r="K15" s="102" t="s">
        <v>103</v>
      </c>
      <c r="N15" s="109">
        <v>18</v>
      </c>
      <c r="O15" s="110" t="s">
        <v>208</v>
      </c>
    </row>
    <row r="16" spans="1:15" ht="17.399999999999999" customHeight="1" x14ac:dyDescent="0.3">
      <c r="C16" s="104">
        <v>0.4375</v>
      </c>
      <c r="J16" s="104">
        <v>0.52083333333333337</v>
      </c>
    </row>
    <row r="17" spans="1:15" ht="17.399999999999999" customHeight="1" x14ac:dyDescent="0.3">
      <c r="C17" s="104">
        <v>0.5625</v>
      </c>
      <c r="J17" s="104">
        <v>0.64583333333333337</v>
      </c>
    </row>
    <row r="18" spans="1:15" ht="17.399999999999999" customHeight="1" x14ac:dyDescent="0.3">
      <c r="C18" s="104">
        <v>0.625</v>
      </c>
      <c r="J18" s="104">
        <v>0.70833333333333337</v>
      </c>
    </row>
    <row r="20" spans="1:15" ht="17.399999999999999" customHeight="1" x14ac:dyDescent="0.3">
      <c r="A20" s="107">
        <v>12</v>
      </c>
      <c r="B20" s="103">
        <v>44100</v>
      </c>
      <c r="C20" s="104">
        <v>0.375</v>
      </c>
      <c r="D20" s="102" t="s">
        <v>103</v>
      </c>
      <c r="F20" s="102" t="s">
        <v>207</v>
      </c>
      <c r="H20" s="102">
        <v>12</v>
      </c>
      <c r="I20" s="103">
        <v>44100</v>
      </c>
      <c r="J20" s="104">
        <v>0.45833333333333331</v>
      </c>
      <c r="K20" s="102" t="s">
        <v>137</v>
      </c>
      <c r="N20" s="109">
        <v>18</v>
      </c>
      <c r="O20" s="110" t="s">
        <v>208</v>
      </c>
    </row>
    <row r="21" spans="1:15" ht="17.399999999999999" customHeight="1" x14ac:dyDescent="0.3">
      <c r="C21" s="104">
        <v>0.58333333333333337</v>
      </c>
      <c r="J21" s="104">
        <v>0.66666666666666663</v>
      </c>
    </row>
    <row r="23" spans="1:15" ht="17.399999999999999" customHeight="1" x14ac:dyDescent="0.3">
      <c r="A23" s="107">
        <v>14</v>
      </c>
      <c r="B23" s="103">
        <v>44102</v>
      </c>
      <c r="C23" s="104">
        <v>0.43055555555555558</v>
      </c>
      <c r="D23" s="102" t="s">
        <v>137</v>
      </c>
      <c r="E23" s="102" t="s">
        <v>209</v>
      </c>
      <c r="F23" s="102" t="s">
        <v>135</v>
      </c>
      <c r="H23" s="102">
        <v>14</v>
      </c>
      <c r="I23" s="103">
        <v>44102</v>
      </c>
      <c r="J23" s="104">
        <v>0.49305555555555558</v>
      </c>
      <c r="K23" s="102" t="s">
        <v>8</v>
      </c>
      <c r="L23" s="102" t="s">
        <v>204</v>
      </c>
      <c r="N23" s="109">
        <v>20</v>
      </c>
      <c r="O23" s="110" t="s">
        <v>136</v>
      </c>
    </row>
    <row r="24" spans="1:15" ht="17.399999999999999" customHeight="1" x14ac:dyDescent="0.3">
      <c r="C24" s="104">
        <v>0.51388888888888895</v>
      </c>
      <c r="J24" s="104">
        <v>0.57638888888888895</v>
      </c>
    </row>
    <row r="25" spans="1:15" ht="17.399999999999999" customHeight="1" x14ac:dyDescent="0.3">
      <c r="C25" s="104">
        <v>0.55902777777777779</v>
      </c>
      <c r="J25" s="104">
        <v>0.62152777777777779</v>
      </c>
    </row>
    <row r="26" spans="1:15" ht="17.399999999999999" customHeight="1" x14ac:dyDescent="0.3">
      <c r="C26" s="104">
        <v>0.72569444444444453</v>
      </c>
      <c r="J26" s="104">
        <v>0.78819444444444453</v>
      </c>
    </row>
    <row r="27" spans="1:15" ht="17.399999999999999" customHeight="1" x14ac:dyDescent="0.3">
      <c r="C27" s="104">
        <v>0.77083333333333337</v>
      </c>
      <c r="J27" s="104">
        <v>0.83333333333333337</v>
      </c>
    </row>
    <row r="29" spans="1:15" ht="17.399999999999999" customHeight="1" x14ac:dyDescent="0.3">
      <c r="A29" s="107">
        <v>15</v>
      </c>
      <c r="B29" s="103">
        <v>44103</v>
      </c>
      <c r="C29" s="104">
        <v>0.44791666666666669</v>
      </c>
      <c r="D29" s="102" t="s">
        <v>8</v>
      </c>
      <c r="E29" s="102" t="s">
        <v>204</v>
      </c>
      <c r="F29" s="102" t="s">
        <v>135</v>
      </c>
      <c r="H29" s="102">
        <v>15</v>
      </c>
      <c r="I29" s="103">
        <v>44103</v>
      </c>
      <c r="J29" s="104">
        <v>0.76041666666666663</v>
      </c>
      <c r="K29" s="102" t="s">
        <v>133</v>
      </c>
      <c r="L29" s="102" t="s">
        <v>205</v>
      </c>
    </row>
    <row r="31" spans="1:15" s="119" customFormat="1" ht="17.399999999999999" customHeight="1" x14ac:dyDescent="0.3">
      <c r="A31" s="160">
        <v>16</v>
      </c>
      <c r="B31" s="161">
        <v>44104</v>
      </c>
      <c r="C31" s="162">
        <v>0.40972222222222227</v>
      </c>
      <c r="D31" s="119" t="s">
        <v>133</v>
      </c>
      <c r="E31" s="119" t="s">
        <v>205</v>
      </c>
      <c r="F31" s="119" t="s">
        <v>135</v>
      </c>
      <c r="H31" s="119">
        <v>16</v>
      </c>
      <c r="I31" s="161">
        <v>44104</v>
      </c>
      <c r="J31" s="162">
        <v>0.4861111111111111</v>
      </c>
      <c r="K31" s="119" t="s">
        <v>106</v>
      </c>
      <c r="L31" s="119" t="s">
        <v>196</v>
      </c>
      <c r="N31" s="163">
        <v>400</v>
      </c>
      <c r="O31" s="164" t="s">
        <v>308</v>
      </c>
    </row>
    <row r="32" spans="1:15" ht="17.399999999999999" customHeight="1" x14ac:dyDescent="0.3">
      <c r="N32" s="109">
        <f>SUM(N5:N31)</f>
        <v>881</v>
      </c>
    </row>
  </sheetData>
  <mergeCells count="2">
    <mergeCell ref="A1:O2"/>
    <mergeCell ref="A3:O3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E75E1-04B7-4111-8513-80EDDD2494FD}">
  <dimension ref="A2:O35"/>
  <sheetViews>
    <sheetView workbookViewId="0"/>
  </sheetViews>
  <sheetFormatPr defaultRowHeight="14.4" x14ac:dyDescent="0.3"/>
  <cols>
    <col min="1" max="1" width="3.44140625" bestFit="1" customWidth="1"/>
    <col min="2" max="2" width="3.44140625" customWidth="1"/>
    <col min="3" max="3" width="28" bestFit="1" customWidth="1"/>
    <col min="4" max="5" width="14" customWidth="1"/>
    <col min="6" max="6" width="13.33203125" bestFit="1" customWidth="1"/>
    <col min="7" max="7" width="12.33203125" bestFit="1" customWidth="1"/>
    <col min="8" max="8" width="6.33203125" bestFit="1" customWidth="1"/>
    <col min="9" max="9" width="10" bestFit="1" customWidth="1"/>
    <col min="10" max="10" width="11.6640625" customWidth="1"/>
    <col min="11" max="11" width="5.5546875" bestFit="1" customWidth="1"/>
    <col min="12" max="12" width="3.44140625" bestFit="1" customWidth="1"/>
    <col min="13" max="13" width="5.33203125" bestFit="1" customWidth="1"/>
    <col min="15" max="15" width="38.109375" customWidth="1"/>
  </cols>
  <sheetData>
    <row r="2" spans="1:15" x14ac:dyDescent="0.3">
      <c r="A2" s="72"/>
      <c r="B2" s="65" t="s">
        <v>146</v>
      </c>
      <c r="C2" s="72" t="s">
        <v>99</v>
      </c>
      <c r="D2" s="73" t="s">
        <v>148</v>
      </c>
      <c r="E2" s="73" t="s">
        <v>149</v>
      </c>
      <c r="F2" s="73" t="s">
        <v>150</v>
      </c>
      <c r="G2" s="73" t="s">
        <v>101</v>
      </c>
      <c r="H2" s="74" t="s">
        <v>147</v>
      </c>
      <c r="I2" s="75" t="s">
        <v>111</v>
      </c>
      <c r="J2" s="73" t="s">
        <v>100</v>
      </c>
      <c r="K2" s="73" t="s">
        <v>110</v>
      </c>
      <c r="L2" s="73" t="s">
        <v>113</v>
      </c>
      <c r="M2" s="73" t="s">
        <v>114</v>
      </c>
      <c r="N2" s="76" t="s">
        <v>116</v>
      </c>
    </row>
    <row r="3" spans="1:15" s="6" customFormat="1" x14ac:dyDescent="0.3">
      <c r="A3" s="328" t="s">
        <v>8</v>
      </c>
      <c r="B3" s="81">
        <v>3</v>
      </c>
      <c r="C3" s="82" t="s">
        <v>129</v>
      </c>
      <c r="D3" s="83">
        <v>44089</v>
      </c>
      <c r="E3" s="83">
        <v>44092</v>
      </c>
      <c r="F3" s="71">
        <f t="shared" ref="F3:F26" si="0">IF(G3="","",B3*G3)</f>
        <v>90</v>
      </c>
      <c r="G3" s="32">
        <v>30</v>
      </c>
      <c r="H3" s="59">
        <v>24</v>
      </c>
      <c r="I3" s="60" t="s">
        <v>112</v>
      </c>
      <c r="J3" s="61"/>
      <c r="K3" s="6" t="s">
        <v>112</v>
      </c>
      <c r="L3" s="6" t="s">
        <v>115</v>
      </c>
      <c r="M3" s="6" t="s">
        <v>115</v>
      </c>
      <c r="N3" s="62"/>
      <c r="O3" s="63" t="s">
        <v>151</v>
      </c>
    </row>
    <row r="4" spans="1:15" x14ac:dyDescent="0.3">
      <c r="A4" s="329"/>
      <c r="B4" s="67">
        <v>3</v>
      </c>
      <c r="C4" s="26" t="s">
        <v>130</v>
      </c>
      <c r="D4" s="77">
        <v>44089</v>
      </c>
      <c r="E4" s="77">
        <v>44092</v>
      </c>
      <c r="F4" s="49">
        <f t="shared" si="0"/>
        <v>117</v>
      </c>
      <c r="G4" s="27">
        <v>39</v>
      </c>
      <c r="H4" s="39">
        <v>20</v>
      </c>
      <c r="I4" s="40" t="s">
        <v>112</v>
      </c>
      <c r="J4" s="41"/>
      <c r="K4" t="s">
        <v>112</v>
      </c>
      <c r="L4" t="s">
        <v>115</v>
      </c>
      <c r="M4" t="s">
        <v>115</v>
      </c>
      <c r="N4" s="35"/>
      <c r="O4" s="7" t="s">
        <v>152</v>
      </c>
    </row>
    <row r="5" spans="1:15" x14ac:dyDescent="0.3">
      <c r="A5" s="329"/>
      <c r="B5" s="67">
        <v>3</v>
      </c>
      <c r="C5" s="26" t="s">
        <v>132</v>
      </c>
      <c r="D5" s="77">
        <v>44089</v>
      </c>
      <c r="E5" s="77">
        <v>44092</v>
      </c>
      <c r="F5" s="49">
        <f t="shared" si="0"/>
        <v>147</v>
      </c>
      <c r="G5" s="27">
        <v>49</v>
      </c>
      <c r="H5" s="39">
        <v>28</v>
      </c>
      <c r="I5" s="40" t="s">
        <v>115</v>
      </c>
      <c r="J5" s="41"/>
      <c r="K5" t="s">
        <v>112</v>
      </c>
      <c r="L5" t="s">
        <v>115</v>
      </c>
      <c r="M5" t="s">
        <v>115</v>
      </c>
      <c r="N5" s="35"/>
      <c r="O5" s="7" t="s">
        <v>153</v>
      </c>
    </row>
    <row r="6" spans="1:15" x14ac:dyDescent="0.3">
      <c r="A6" s="330"/>
      <c r="B6" s="68"/>
      <c r="C6" s="25"/>
      <c r="D6" s="78"/>
      <c r="E6" s="78"/>
      <c r="F6" s="47" t="str">
        <f t="shared" si="0"/>
        <v/>
      </c>
      <c r="G6" s="37"/>
      <c r="H6" s="42"/>
      <c r="I6" s="43"/>
      <c r="J6" s="44"/>
      <c r="K6" s="4"/>
      <c r="L6" s="4"/>
      <c r="M6" s="4"/>
      <c r="N6" s="36"/>
    </row>
    <row r="7" spans="1:15" s="6" customFormat="1" ht="14.4" customHeight="1" x14ac:dyDescent="0.3">
      <c r="A7" s="328" t="s">
        <v>134</v>
      </c>
      <c r="B7" s="81">
        <v>2</v>
      </c>
      <c r="C7" s="58" t="s">
        <v>154</v>
      </c>
      <c r="D7" s="79">
        <v>44092</v>
      </c>
      <c r="E7" s="79">
        <v>44094</v>
      </c>
      <c r="F7" s="70">
        <f t="shared" si="0"/>
        <v>58</v>
      </c>
      <c r="G7" s="32">
        <v>29</v>
      </c>
      <c r="H7" s="59">
        <v>20</v>
      </c>
      <c r="I7" s="60" t="s">
        <v>112</v>
      </c>
      <c r="J7" s="61"/>
      <c r="K7" s="6" t="s">
        <v>112</v>
      </c>
      <c r="L7" s="6" t="s">
        <v>115</v>
      </c>
      <c r="M7" s="6" t="s">
        <v>115</v>
      </c>
      <c r="N7" s="62"/>
      <c r="O7" s="63" t="s">
        <v>155</v>
      </c>
    </row>
    <row r="8" spans="1:15" x14ac:dyDescent="0.3">
      <c r="A8" s="329"/>
      <c r="B8" s="67">
        <v>2</v>
      </c>
      <c r="C8" s="26" t="s">
        <v>156</v>
      </c>
      <c r="D8" s="77">
        <v>44092</v>
      </c>
      <c r="E8" s="77">
        <v>44094</v>
      </c>
      <c r="F8" s="49">
        <f t="shared" si="0"/>
        <v>38</v>
      </c>
      <c r="G8" s="27">
        <v>19</v>
      </c>
      <c r="H8" s="39">
        <v>22</v>
      </c>
      <c r="I8" s="40" t="s">
        <v>112</v>
      </c>
      <c r="J8" s="41"/>
      <c r="K8" t="s">
        <v>112</v>
      </c>
      <c r="L8" t="s">
        <v>115</v>
      </c>
      <c r="M8" t="s">
        <v>115</v>
      </c>
      <c r="N8" s="35"/>
      <c r="O8" s="7" t="s">
        <v>157</v>
      </c>
    </row>
    <row r="9" spans="1:15" x14ac:dyDescent="0.3">
      <c r="A9" s="329"/>
      <c r="B9" s="67">
        <v>2</v>
      </c>
      <c r="C9" s="26" t="s">
        <v>158</v>
      </c>
      <c r="D9" s="77">
        <v>44092</v>
      </c>
      <c r="E9" s="77">
        <v>44094</v>
      </c>
      <c r="F9" s="49">
        <f t="shared" si="0"/>
        <v>34</v>
      </c>
      <c r="G9" s="27">
        <v>17</v>
      </c>
      <c r="H9" s="39">
        <v>19</v>
      </c>
      <c r="I9" s="40" t="s">
        <v>112</v>
      </c>
      <c r="J9" s="41"/>
      <c r="K9" t="s">
        <v>112</v>
      </c>
      <c r="L9" t="s">
        <v>115</v>
      </c>
      <c r="M9" t="s">
        <v>115</v>
      </c>
      <c r="N9" s="35"/>
      <c r="O9" s="7" t="s">
        <v>159</v>
      </c>
    </row>
    <row r="10" spans="1:15" x14ac:dyDescent="0.3">
      <c r="A10" s="329"/>
      <c r="B10" s="67">
        <v>2</v>
      </c>
      <c r="C10" s="26" t="s">
        <v>160</v>
      </c>
      <c r="D10" s="77">
        <v>44092</v>
      </c>
      <c r="E10" s="77">
        <v>44094</v>
      </c>
      <c r="F10" s="49">
        <f t="shared" si="0"/>
        <v>56</v>
      </c>
      <c r="G10" s="27">
        <v>28</v>
      </c>
      <c r="H10" s="39">
        <v>25</v>
      </c>
      <c r="I10" s="40" t="s">
        <v>115</v>
      </c>
      <c r="J10" s="41">
        <v>200</v>
      </c>
      <c r="K10" t="s">
        <v>112</v>
      </c>
      <c r="L10" t="s">
        <v>115</v>
      </c>
      <c r="M10" t="s">
        <v>115</v>
      </c>
      <c r="N10" s="35"/>
      <c r="O10" s="7" t="s">
        <v>161</v>
      </c>
    </row>
    <row r="11" spans="1:15" x14ac:dyDescent="0.3">
      <c r="A11" s="329"/>
      <c r="B11" s="67">
        <v>2</v>
      </c>
      <c r="C11" s="26" t="s">
        <v>171</v>
      </c>
      <c r="D11" s="77">
        <v>44092</v>
      </c>
      <c r="E11" s="77">
        <v>44094</v>
      </c>
      <c r="F11" s="49">
        <f t="shared" si="0"/>
        <v>124</v>
      </c>
      <c r="G11" s="27">
        <v>62</v>
      </c>
      <c r="H11" s="39">
        <v>32</v>
      </c>
      <c r="I11" s="40" t="s">
        <v>112</v>
      </c>
      <c r="J11" s="95" t="s">
        <v>172</v>
      </c>
      <c r="K11" t="s">
        <v>115</v>
      </c>
      <c r="L11" t="s">
        <v>115</v>
      </c>
      <c r="M11" t="s">
        <v>115</v>
      </c>
      <c r="N11" s="35"/>
      <c r="O11" s="7" t="s">
        <v>173</v>
      </c>
    </row>
    <row r="12" spans="1:15" x14ac:dyDescent="0.3">
      <c r="A12" s="329"/>
      <c r="B12" s="67"/>
      <c r="C12" s="26"/>
      <c r="D12" s="77"/>
      <c r="E12" s="77"/>
      <c r="F12" s="49" t="str">
        <f t="shared" si="0"/>
        <v/>
      </c>
      <c r="G12" s="27"/>
      <c r="H12" s="39"/>
      <c r="I12" s="40"/>
      <c r="J12" s="41"/>
      <c r="N12" s="35"/>
    </row>
    <row r="13" spans="1:15" x14ac:dyDescent="0.3">
      <c r="A13" s="328" t="s">
        <v>8</v>
      </c>
      <c r="B13" s="66">
        <v>1</v>
      </c>
      <c r="C13" s="30" t="s">
        <v>166</v>
      </c>
      <c r="D13" s="28">
        <v>44094</v>
      </c>
      <c r="E13" s="28">
        <v>44095</v>
      </c>
      <c r="F13" s="69">
        <f t="shared" si="0"/>
        <v>25</v>
      </c>
      <c r="G13" s="31">
        <v>25</v>
      </c>
      <c r="H13" s="38">
        <v>40</v>
      </c>
      <c r="I13" s="45" t="s">
        <v>112</v>
      </c>
      <c r="J13" s="46"/>
      <c r="K13" s="29" t="s">
        <v>115</v>
      </c>
      <c r="L13" s="29" t="s">
        <v>112</v>
      </c>
      <c r="M13" s="29" t="s">
        <v>115</v>
      </c>
      <c r="N13" s="34"/>
      <c r="O13" s="7" t="s">
        <v>168</v>
      </c>
    </row>
    <row r="14" spans="1:15" s="6" customFormat="1" x14ac:dyDescent="0.3">
      <c r="A14" s="329"/>
      <c r="B14" s="84">
        <v>1</v>
      </c>
      <c r="C14" s="58" t="s">
        <v>167</v>
      </c>
      <c r="D14" s="79">
        <v>44094</v>
      </c>
      <c r="E14" s="79">
        <v>44095</v>
      </c>
      <c r="F14" s="70">
        <f t="shared" si="0"/>
        <v>17</v>
      </c>
      <c r="G14" s="32">
        <v>17</v>
      </c>
      <c r="H14" s="59">
        <v>35</v>
      </c>
      <c r="I14" s="60" t="s">
        <v>112</v>
      </c>
      <c r="J14" s="61"/>
      <c r="K14" s="6" t="s">
        <v>112</v>
      </c>
      <c r="L14" s="6" t="s">
        <v>115</v>
      </c>
      <c r="M14" s="6" t="s">
        <v>115</v>
      </c>
      <c r="N14" s="62"/>
      <c r="O14" s="63" t="s">
        <v>169</v>
      </c>
    </row>
    <row r="15" spans="1:15" s="64" customFormat="1" x14ac:dyDescent="0.3">
      <c r="A15" s="329"/>
      <c r="B15" s="94">
        <v>1</v>
      </c>
      <c r="C15" s="85" t="s">
        <v>129</v>
      </c>
      <c r="D15" s="86">
        <v>44094</v>
      </c>
      <c r="E15" s="86">
        <v>44095</v>
      </c>
      <c r="F15" s="49">
        <f t="shared" ref="F15" si="1">IF(G15="","",B15*G15)</f>
        <v>30</v>
      </c>
      <c r="G15" s="87">
        <v>30</v>
      </c>
      <c r="H15" s="88">
        <v>24</v>
      </c>
      <c r="I15" s="89" t="s">
        <v>112</v>
      </c>
      <c r="J15" s="90"/>
      <c r="K15" s="64" t="s">
        <v>112</v>
      </c>
      <c r="L15" s="64" t="s">
        <v>115</v>
      </c>
      <c r="M15" s="64" t="s">
        <v>115</v>
      </c>
      <c r="N15" s="91"/>
      <c r="O15" s="92" t="s">
        <v>170</v>
      </c>
    </row>
    <row r="16" spans="1:15" x14ac:dyDescent="0.3">
      <c r="A16" s="330"/>
      <c r="B16" s="68"/>
      <c r="C16" s="25"/>
      <c r="D16" s="78"/>
      <c r="E16" s="78"/>
      <c r="F16" s="47" t="str">
        <f t="shared" si="0"/>
        <v/>
      </c>
      <c r="G16" s="37"/>
      <c r="H16" s="42"/>
      <c r="I16" s="43"/>
      <c r="J16" s="44"/>
      <c r="K16" s="4"/>
      <c r="L16" s="4"/>
      <c r="M16" s="4"/>
      <c r="N16" s="36"/>
    </row>
    <row r="17" spans="1:15" x14ac:dyDescent="0.3">
      <c r="A17" s="328" t="s">
        <v>18</v>
      </c>
      <c r="B17" s="66">
        <v>2</v>
      </c>
      <c r="C17" s="30" t="s">
        <v>164</v>
      </c>
      <c r="D17" s="28">
        <v>44095</v>
      </c>
      <c r="E17" s="28">
        <v>44097</v>
      </c>
      <c r="F17" s="49">
        <f t="shared" si="0"/>
        <v>62</v>
      </c>
      <c r="G17" s="27">
        <v>31</v>
      </c>
      <c r="H17" s="38">
        <v>26</v>
      </c>
      <c r="I17" s="45" t="s">
        <v>115</v>
      </c>
      <c r="J17" s="46">
        <v>20</v>
      </c>
      <c r="K17" s="29" t="s">
        <v>112</v>
      </c>
      <c r="L17" s="29" t="s">
        <v>115</v>
      </c>
      <c r="M17" s="29" t="s">
        <v>115</v>
      </c>
      <c r="N17" s="34"/>
      <c r="O17" s="7" t="s">
        <v>162</v>
      </c>
    </row>
    <row r="18" spans="1:15" s="64" customFormat="1" x14ac:dyDescent="0.3">
      <c r="A18" s="329"/>
      <c r="B18" s="67">
        <v>2</v>
      </c>
      <c r="C18" s="85" t="s">
        <v>109</v>
      </c>
      <c r="D18" s="86">
        <v>44095</v>
      </c>
      <c r="E18" s="86">
        <v>44097</v>
      </c>
      <c r="F18" s="49">
        <f t="shared" si="0"/>
        <v>46</v>
      </c>
      <c r="G18" s="87">
        <v>23</v>
      </c>
      <c r="H18" s="88">
        <v>24</v>
      </c>
      <c r="I18" s="89" t="s">
        <v>115</v>
      </c>
      <c r="J18" s="90">
        <v>200</v>
      </c>
      <c r="K18" s="64" t="s">
        <v>112</v>
      </c>
      <c r="L18" s="64" t="s">
        <v>115</v>
      </c>
      <c r="M18" s="64" t="s">
        <v>115</v>
      </c>
      <c r="N18" s="91"/>
      <c r="O18" s="92" t="s">
        <v>117</v>
      </c>
    </row>
    <row r="19" spans="1:15" s="6" customFormat="1" x14ac:dyDescent="0.3">
      <c r="A19" s="329"/>
      <c r="B19" s="84">
        <v>2</v>
      </c>
      <c r="C19" s="58" t="s">
        <v>165</v>
      </c>
      <c r="D19" s="79">
        <v>44095</v>
      </c>
      <c r="E19" s="79">
        <v>44097</v>
      </c>
      <c r="F19" s="70">
        <f t="shared" si="0"/>
        <v>86</v>
      </c>
      <c r="G19" s="32">
        <v>43</v>
      </c>
      <c r="H19" s="59">
        <v>41</v>
      </c>
      <c r="I19" s="60" t="s">
        <v>115</v>
      </c>
      <c r="J19" s="61">
        <v>10</v>
      </c>
      <c r="K19" s="6" t="s">
        <v>115</v>
      </c>
      <c r="L19" s="6" t="s">
        <v>115</v>
      </c>
      <c r="M19" s="6" t="s">
        <v>115</v>
      </c>
      <c r="N19" s="62"/>
      <c r="O19" s="63" t="s">
        <v>163</v>
      </c>
    </row>
    <row r="20" spans="1:15" s="64" customFormat="1" x14ac:dyDescent="0.3">
      <c r="A20" s="329"/>
      <c r="B20" s="67">
        <v>2</v>
      </c>
      <c r="C20" s="85" t="s">
        <v>119</v>
      </c>
      <c r="D20" s="86">
        <v>44095</v>
      </c>
      <c r="E20" s="86">
        <v>44097</v>
      </c>
      <c r="F20" s="49">
        <f t="shared" si="0"/>
        <v>72</v>
      </c>
      <c r="G20" s="87">
        <v>36</v>
      </c>
      <c r="H20" s="88">
        <v>26</v>
      </c>
      <c r="I20" s="89" t="s">
        <v>112</v>
      </c>
      <c r="J20" s="93" t="s">
        <v>118</v>
      </c>
      <c r="K20" s="64" t="s">
        <v>115</v>
      </c>
      <c r="L20" s="64" t="s">
        <v>115</v>
      </c>
      <c r="M20" s="64" t="s">
        <v>115</v>
      </c>
      <c r="N20" s="91"/>
      <c r="O20" s="92" t="s">
        <v>120</v>
      </c>
    </row>
    <row r="21" spans="1:15" x14ac:dyDescent="0.3">
      <c r="A21" s="330"/>
      <c r="B21" s="68"/>
      <c r="C21" s="25"/>
      <c r="D21" s="78"/>
      <c r="E21" s="78"/>
      <c r="F21" s="47" t="str">
        <f t="shared" si="0"/>
        <v/>
      </c>
      <c r="G21" s="49"/>
      <c r="H21" s="50"/>
      <c r="I21" s="43"/>
      <c r="J21" s="44"/>
      <c r="K21" s="4"/>
      <c r="L21" s="4"/>
      <c r="M21" s="4"/>
      <c r="N21" s="36"/>
    </row>
    <row r="22" spans="1:15" ht="14.4" customHeight="1" x14ac:dyDescent="0.3">
      <c r="A22" s="328" t="s">
        <v>103</v>
      </c>
      <c r="B22" s="66">
        <v>3</v>
      </c>
      <c r="C22" s="51" t="s">
        <v>108</v>
      </c>
      <c r="D22" s="80">
        <v>44097</v>
      </c>
      <c r="E22" s="80">
        <v>44100</v>
      </c>
      <c r="F22" s="71">
        <f t="shared" si="0"/>
        <v>60</v>
      </c>
      <c r="G22" s="52">
        <v>20</v>
      </c>
      <c r="H22" s="53">
        <v>19</v>
      </c>
      <c r="I22" s="54" t="s">
        <v>112</v>
      </c>
      <c r="J22" s="55">
        <v>150</v>
      </c>
      <c r="K22" s="56" t="s">
        <v>112</v>
      </c>
      <c r="L22" s="56" t="s">
        <v>115</v>
      </c>
      <c r="M22" s="56" t="s">
        <v>115</v>
      </c>
      <c r="N22" s="57" t="s">
        <v>128</v>
      </c>
      <c r="O22" s="7" t="s">
        <v>127</v>
      </c>
    </row>
    <row r="23" spans="1:15" x14ac:dyDescent="0.3">
      <c r="A23" s="329"/>
      <c r="B23" s="67">
        <v>3</v>
      </c>
      <c r="C23" s="26" t="s">
        <v>121</v>
      </c>
      <c r="D23" s="77">
        <v>44097</v>
      </c>
      <c r="E23" s="77">
        <v>44100</v>
      </c>
      <c r="F23" s="49">
        <f t="shared" si="0"/>
        <v>75</v>
      </c>
      <c r="G23" s="27">
        <v>25</v>
      </c>
      <c r="H23" s="39">
        <v>32</v>
      </c>
      <c r="I23" s="40" t="s">
        <v>112</v>
      </c>
      <c r="J23" s="41">
        <v>40</v>
      </c>
      <c r="K23" t="s">
        <v>112</v>
      </c>
      <c r="L23" t="s">
        <v>115</v>
      </c>
      <c r="M23" t="s">
        <v>115</v>
      </c>
      <c r="N23" s="35"/>
      <c r="O23" s="7" t="s">
        <v>126</v>
      </c>
    </row>
    <row r="24" spans="1:15" x14ac:dyDescent="0.3">
      <c r="A24" s="329"/>
      <c r="B24" s="67">
        <v>3</v>
      </c>
      <c r="C24" s="26" t="s">
        <v>122</v>
      </c>
      <c r="D24" s="77">
        <v>44097</v>
      </c>
      <c r="E24" s="77">
        <v>44100</v>
      </c>
      <c r="F24" s="49">
        <f t="shared" si="0"/>
        <v>69</v>
      </c>
      <c r="G24" s="27">
        <v>23</v>
      </c>
      <c r="H24" s="39">
        <v>15</v>
      </c>
      <c r="I24" s="40" t="s">
        <v>112</v>
      </c>
      <c r="J24" s="41">
        <v>100</v>
      </c>
      <c r="K24" t="s">
        <v>112</v>
      </c>
      <c r="L24" t="s">
        <v>112</v>
      </c>
      <c r="M24" t="s">
        <v>115</v>
      </c>
      <c r="N24" s="35"/>
      <c r="O24" s="7" t="s">
        <v>125</v>
      </c>
    </row>
    <row r="25" spans="1:15" x14ac:dyDescent="0.3">
      <c r="A25" s="329"/>
      <c r="B25" s="67">
        <v>3</v>
      </c>
      <c r="C25" s="26" t="s">
        <v>123</v>
      </c>
      <c r="D25" s="77">
        <v>44097</v>
      </c>
      <c r="E25" s="77">
        <v>44100</v>
      </c>
      <c r="F25" s="49">
        <f t="shared" si="0"/>
        <v>66</v>
      </c>
      <c r="G25" s="27">
        <v>22</v>
      </c>
      <c r="H25" s="39">
        <v>20</v>
      </c>
      <c r="I25" s="40" t="s">
        <v>112</v>
      </c>
      <c r="J25" s="41">
        <v>30</v>
      </c>
      <c r="K25" t="s">
        <v>112</v>
      </c>
      <c r="L25" t="s">
        <v>112</v>
      </c>
      <c r="M25" t="s">
        <v>115</v>
      </c>
      <c r="N25" s="35"/>
      <c r="O25" s="7" t="s">
        <v>124</v>
      </c>
    </row>
    <row r="26" spans="1:15" x14ac:dyDescent="0.3">
      <c r="A26" s="330"/>
      <c r="B26" s="68"/>
      <c r="C26" s="25"/>
      <c r="D26" s="78"/>
      <c r="E26" s="78"/>
      <c r="F26" s="47" t="str">
        <f t="shared" si="0"/>
        <v/>
      </c>
      <c r="G26" s="47"/>
      <c r="H26" s="48"/>
      <c r="I26" s="43"/>
      <c r="J26" s="44"/>
      <c r="K26" s="4"/>
      <c r="L26" s="4"/>
      <c r="M26" s="4"/>
      <c r="N26" s="36"/>
    </row>
    <row r="27" spans="1:15" x14ac:dyDescent="0.3">
      <c r="A27" s="331" t="s">
        <v>137</v>
      </c>
      <c r="B27" s="66">
        <v>2</v>
      </c>
      <c r="C27" s="30" t="s">
        <v>138</v>
      </c>
      <c r="D27" s="77">
        <v>44100</v>
      </c>
      <c r="E27" s="77">
        <v>44102</v>
      </c>
      <c r="F27" s="49">
        <f>IF(G27="","",B27*G27)</f>
        <v>50</v>
      </c>
      <c r="G27" s="27">
        <v>25</v>
      </c>
      <c r="H27" s="39">
        <v>22</v>
      </c>
      <c r="I27" s="40" t="s">
        <v>112</v>
      </c>
      <c r="K27" t="s">
        <v>112</v>
      </c>
      <c r="L27" t="s">
        <v>115</v>
      </c>
      <c r="M27" t="s">
        <v>115</v>
      </c>
      <c r="N27" s="35"/>
      <c r="O27" s="7" t="s">
        <v>142</v>
      </c>
    </row>
    <row r="28" spans="1:15" x14ac:dyDescent="0.3">
      <c r="A28" s="332"/>
      <c r="B28" s="67">
        <v>2</v>
      </c>
      <c r="C28" s="26" t="s">
        <v>139</v>
      </c>
      <c r="D28" s="77">
        <v>44100</v>
      </c>
      <c r="E28" s="77">
        <v>44102</v>
      </c>
      <c r="F28" s="49">
        <f>IF(G28="","",B28*G28)</f>
        <v>64</v>
      </c>
      <c r="G28" s="27">
        <v>32</v>
      </c>
      <c r="H28" s="39">
        <v>15</v>
      </c>
      <c r="I28" s="40" t="s">
        <v>115</v>
      </c>
      <c r="K28" t="s">
        <v>112</v>
      </c>
      <c r="L28" t="s">
        <v>112</v>
      </c>
      <c r="M28" t="s">
        <v>115</v>
      </c>
      <c r="N28" s="35"/>
      <c r="O28" s="7" t="s">
        <v>143</v>
      </c>
    </row>
    <row r="29" spans="1:15" x14ac:dyDescent="0.3">
      <c r="A29" s="332"/>
      <c r="B29" s="67">
        <v>2</v>
      </c>
      <c r="C29" s="26" t="s">
        <v>140</v>
      </c>
      <c r="D29" s="77">
        <v>44100</v>
      </c>
      <c r="E29" s="77">
        <v>44102</v>
      </c>
      <c r="F29" s="49">
        <f>IF(G29="","",B29*G29)</f>
        <v>62</v>
      </c>
      <c r="G29" s="27">
        <v>31</v>
      </c>
      <c r="H29" s="39">
        <v>27</v>
      </c>
      <c r="I29" s="40" t="s">
        <v>112</v>
      </c>
      <c r="K29" t="s">
        <v>115</v>
      </c>
      <c r="L29" t="s">
        <v>115</v>
      </c>
      <c r="M29" t="s">
        <v>115</v>
      </c>
      <c r="N29" s="35"/>
      <c r="O29" s="7" t="s">
        <v>144</v>
      </c>
    </row>
    <row r="30" spans="1:15" s="6" customFormat="1" x14ac:dyDescent="0.3">
      <c r="A30" s="332"/>
      <c r="B30" s="84">
        <v>2</v>
      </c>
      <c r="C30" s="58" t="s">
        <v>141</v>
      </c>
      <c r="D30" s="79">
        <v>44100</v>
      </c>
      <c r="E30" s="79">
        <v>44102</v>
      </c>
      <c r="F30" s="70">
        <f>IF(G30="","",B30*G30)</f>
        <v>36</v>
      </c>
      <c r="G30" s="32">
        <v>18</v>
      </c>
      <c r="H30" s="59">
        <v>21</v>
      </c>
      <c r="I30" s="60" t="s">
        <v>115</v>
      </c>
      <c r="K30" s="6" t="s">
        <v>112</v>
      </c>
      <c r="L30" s="6" t="s">
        <v>115</v>
      </c>
      <c r="M30" s="6" t="s">
        <v>115</v>
      </c>
      <c r="N30" s="62"/>
      <c r="O30" s="63" t="s">
        <v>145</v>
      </c>
    </row>
    <row r="31" spans="1:15" x14ac:dyDescent="0.3">
      <c r="A31" s="333"/>
      <c r="B31" s="68"/>
      <c r="C31" s="25"/>
      <c r="D31" s="78"/>
      <c r="E31" s="78"/>
      <c r="F31" s="47" t="str">
        <f>IF(G31="","",B31*G31)</f>
        <v/>
      </c>
      <c r="G31" s="37"/>
      <c r="H31" s="48"/>
      <c r="I31" s="4"/>
      <c r="J31" s="4"/>
      <c r="K31" s="4"/>
      <c r="L31" s="4"/>
      <c r="M31" s="4"/>
      <c r="N31" s="36"/>
    </row>
    <row r="32" spans="1:15" x14ac:dyDescent="0.3">
      <c r="A32" s="328" t="s">
        <v>8</v>
      </c>
      <c r="B32" s="66">
        <v>1</v>
      </c>
      <c r="C32" s="30" t="s">
        <v>166</v>
      </c>
      <c r="D32" s="28">
        <v>44094</v>
      </c>
      <c r="E32" s="28">
        <v>44095</v>
      </c>
      <c r="F32" s="69">
        <f t="shared" ref="F32:F35" si="2">IF(G32="","",B32*G32)</f>
        <v>25</v>
      </c>
      <c r="G32" s="31">
        <v>25</v>
      </c>
      <c r="H32" s="38">
        <v>40</v>
      </c>
      <c r="I32" s="45" t="s">
        <v>112</v>
      </c>
      <c r="J32" s="46"/>
      <c r="K32" s="29" t="s">
        <v>115</v>
      </c>
      <c r="L32" s="29" t="s">
        <v>112</v>
      </c>
      <c r="M32" s="29" t="s">
        <v>115</v>
      </c>
      <c r="N32" s="34"/>
      <c r="O32" s="7" t="s">
        <v>168</v>
      </c>
    </row>
    <row r="33" spans="1:15" s="6" customFormat="1" x14ac:dyDescent="0.3">
      <c r="A33" s="329"/>
      <c r="B33" s="84">
        <v>1</v>
      </c>
      <c r="C33" s="58" t="s">
        <v>167</v>
      </c>
      <c r="D33" s="79">
        <v>44094</v>
      </c>
      <c r="E33" s="79">
        <v>44095</v>
      </c>
      <c r="F33" s="70">
        <f t="shared" si="2"/>
        <v>17</v>
      </c>
      <c r="G33" s="32">
        <v>17</v>
      </c>
      <c r="H33" s="59">
        <v>35</v>
      </c>
      <c r="I33" s="60" t="s">
        <v>112</v>
      </c>
      <c r="J33" s="61"/>
      <c r="K33" s="6" t="s">
        <v>112</v>
      </c>
      <c r="L33" s="6" t="s">
        <v>115</v>
      </c>
      <c r="M33" s="6" t="s">
        <v>115</v>
      </c>
      <c r="N33" s="62"/>
      <c r="O33" s="63" t="s">
        <v>169</v>
      </c>
    </row>
    <row r="34" spans="1:15" s="64" customFormat="1" x14ac:dyDescent="0.3">
      <c r="A34" s="329"/>
      <c r="B34" s="94">
        <v>1</v>
      </c>
      <c r="C34" s="85" t="s">
        <v>129</v>
      </c>
      <c r="D34" s="86">
        <v>44094</v>
      </c>
      <c r="E34" s="86">
        <v>44095</v>
      </c>
      <c r="F34" s="49">
        <f t="shared" si="2"/>
        <v>30</v>
      </c>
      <c r="G34" s="87">
        <v>30</v>
      </c>
      <c r="H34" s="88">
        <v>24</v>
      </c>
      <c r="I34" s="89" t="s">
        <v>112</v>
      </c>
      <c r="J34" s="90"/>
      <c r="K34" s="64" t="s">
        <v>112</v>
      </c>
      <c r="L34" s="64" t="s">
        <v>115</v>
      </c>
      <c r="M34" s="64" t="s">
        <v>115</v>
      </c>
      <c r="N34" s="91"/>
      <c r="O34" s="92" t="s">
        <v>170</v>
      </c>
    </row>
    <row r="35" spans="1:15" x14ac:dyDescent="0.3">
      <c r="A35" s="330"/>
      <c r="B35" s="68"/>
      <c r="C35" s="25"/>
      <c r="D35" s="78"/>
      <c r="E35" s="78"/>
      <c r="F35" s="47" t="str">
        <f t="shared" si="2"/>
        <v/>
      </c>
      <c r="G35" s="37"/>
      <c r="H35" s="42"/>
      <c r="I35" s="43"/>
      <c r="J35" s="44"/>
      <c r="K35" s="4"/>
      <c r="L35" s="4"/>
      <c r="M35" s="4"/>
      <c r="N35" s="36"/>
    </row>
  </sheetData>
  <mergeCells count="7">
    <mergeCell ref="A32:A35"/>
    <mergeCell ref="A3:A6"/>
    <mergeCell ref="A17:A21"/>
    <mergeCell ref="A22:A26"/>
    <mergeCell ref="A27:A31"/>
    <mergeCell ref="A7:A12"/>
    <mergeCell ref="A13:A16"/>
  </mergeCells>
  <conditionalFormatting sqref="I3:I12 I28:I30 I17:I26">
    <cfRule type="containsText" dxfId="15" priority="8" operator="containsText" text="DA">
      <formula>NOT(ISERROR(SEARCH("DA",I3)))</formula>
    </cfRule>
  </conditionalFormatting>
  <conditionalFormatting sqref="I27">
    <cfRule type="containsText" dxfId="14" priority="6" operator="containsText" text="DA">
      <formula>NOT(ISERROR(SEARCH("DA",I27)))</formula>
    </cfRule>
  </conditionalFormatting>
  <conditionalFormatting sqref="I13:I14 I16">
    <cfRule type="containsText" dxfId="13" priority="5" operator="containsText" text="DA">
      <formula>NOT(ISERROR(SEARCH("DA",I13)))</formula>
    </cfRule>
  </conditionalFormatting>
  <conditionalFormatting sqref="I32:I33 I35">
    <cfRule type="containsText" dxfId="12" priority="2" operator="containsText" text="DA">
      <formula>NOT(ISERROR(SEARCH("DA",I32)))</formula>
    </cfRule>
  </conditionalFormatting>
  <conditionalFormatting sqref="I15">
    <cfRule type="containsText" dxfId="11" priority="3" operator="containsText" text="DA">
      <formula>NOT(ISERROR(SEARCH("DA",I15)))</formula>
    </cfRule>
  </conditionalFormatting>
  <conditionalFormatting sqref="I34">
    <cfRule type="containsText" dxfId="10" priority="1" operator="containsText" text="DA">
      <formula>NOT(ISERROR(SEARCH("DA",I34)))</formula>
    </cfRule>
  </conditionalFormatting>
  <hyperlinks>
    <hyperlink ref="O18" r:id="rId1" location="_" display="https://www.booking.com/hotel/th/wake-up-aonang.sl.html?aid=304142;label=gen173nr-1DCAEoggI46AdIM1gEaMsBiAEBmAEjuAEXyAEM2AED6AEBiAIBqAIDuAKk9IfzBcACAQ;sid=aa8c04d583aeaeb8af1ba96953e3a580;atlas_src=sr_iw_btn;checkin=2020-04-26;checkout=2020-04-29;dest_id=-3249904;dest_type=city;dist=0;group_adults=2;group_children=0;highlighted_blocks=223373901_99056697_2_2_0;no_rooms=1;room1=A%2CA;sb_price_type=total;type=total;ucfs=1&amp;#_" xr:uid="{C352E4B1-E55B-4090-B7BF-D640A6203299}"/>
    <hyperlink ref="O20" r:id="rId2" location="_" display="https://www.booking.com/hotel/th/deevana-krabi-resort.sl.html?aid=304142;label=gen173nr-1DCAEoggI46AdIM1gEaMsBiAEBmAEjuAEXyAEM2AED6AEBiAIBqAIDuAKk9IfzBcACAQ;sid=aa8c04d583aeaeb8af1ba96953e3a580;atlas_src=sr_iw_btn;checkin=2020-04-26;checkout=2020-04-29;dest_id=-3249904;dest_type=city;dist=0;group_adults=2;group_children=0;highlighted_blocks=191467101_208992378_2_1_0;nflt=fc%3D5%3B;no_rooms=1;room1=A%2CA;sb_price_type=total;type=total;ucfs=1&amp; - _" xr:uid="{6B95AAEA-48F2-4260-AD48-86411FF8CE20}"/>
    <hyperlink ref="O25" r:id="rId3" location="_" display="_" xr:uid="{05C0C452-5DDF-43B2-9BBE-FC99CEF95A4F}"/>
    <hyperlink ref="O24" r:id="rId4" location="_" display="_" xr:uid="{0E936E1A-7740-479E-A17B-6100F7983E3B}"/>
    <hyperlink ref="O23" r:id="rId5" location="map_closed" display="map_closed" xr:uid="{6707F4E8-B3D1-4B82-9B1A-4A007A922CC1}"/>
    <hyperlink ref="O22" r:id="rId6" display="https://www.booking.com/hotel/th/p2-wood-loft-phi-phi-don.sl.html?aid=304142;label=gen173nr-1DCAEoggI46AdIM1gEaMsBiAEBmAEjuAEXyAEM2AED6AEBiAIBqAIDuAKKqojzBcACAQ;sid=aa8c04d583aeaeb8af1ba96953e3a580;atlas_src=sr_iw_btn;checkin=2020-04-29;checkout=2020-05-02;dest_id=900040301;dest_type=city;dist=0;group_adults=2;group_children=0;highlighted_blocks=583878003_233387047_2_0_0;nflt=pri%3D1%3Bfc%3D5%3B;no_rooms=1;room1=A%2CA;sb_price_type=total;type=total;ucfs=1&amp;" xr:uid="{AEED97B7-E3D9-46F0-AA2F-0C3424E2E503}"/>
    <hyperlink ref="O27" r:id="rId7" location="map_closed" display="https://www.booking.com/hotel/th/p-s.sl.html?aid=304142;label=gen173nr-1FCAEoggI46AdIM1gEaGWIAQGYASO4ARfIAQzYAQHoAQH4ARCIAgGoAgO4AvqAwPgFwAIB0gIkMTRjYzk5YWMtMmQ3My00ZTViLTlmNGMtZjk5MTY2OTBjMGVi2AIG4AIB;atlas_src=sr_iw_btn;checkin=2020-09-27;checkout=2020-09-28;dest_id=-3253342;dest_type=city;dist=0;group_adults=2;group_children=0;highlighted_blocks=26448701_265809144_2_2_0;nflt=pri%3D1%3B;no_rooms=1;room1=A%2CA;sb_price_type=total;type=total;ucfs=1&amp;#map_closed" xr:uid="{52F7D73E-AC45-4E29-9BC9-D6A67A05A030}"/>
    <hyperlink ref="O28" r:id="rId8" location="map_closed" display="map_closed" xr:uid="{1EA4D8DB-7306-4C0A-B20A-282A4676CE2A}"/>
    <hyperlink ref="O29" r:id="rId9" location="_" display="_" xr:uid="{754067B9-5BDF-4674-81B7-5E3F0EC9604B}"/>
    <hyperlink ref="O30" r:id="rId10" location="_" display="_" xr:uid="{876BFA3A-3394-4091-92B3-8046D7BBCEA8}"/>
    <hyperlink ref="O3" r:id="rId11" location="hotelTmpl" display="https://www.booking.com/hotel/th/nana-city-inn.sl.html?aid=304142;label=gen173nr-1FCAEoggI46AdIM1gEaGWIAQGYASO4ARfIAQzYAQHoAQH4ARCIAgGoAgO4AvqAwPgFwAIB0gIkMTRjYzk5YWMtMmQ3My00ZTViLTlmNGMtZjk5MTY2OTBjMGVi2AIG4AIB;all_sr_blocks=88499301_216579579_0_0_0;checkin=2020-09-15;checkout=2020-09-18;dest_id=-3414440;dest_type=city;dist=0;group_adults=2;group_children=0;hapos=1;highlighted_blocks=88499301_216579579_0_0_0;hpos=1;no_rooms=1;room1=A%2CA;sb_price_type=total;sr_order=popularity;sr_pri_blocks=88499301_216579579_0_0_0__324000;srepoch=1594901467;srpvid=cd7f55ad69f6042f;type=total;ucfs=1&amp; - hotelTmpl" xr:uid="{5E2D4D3C-BBBF-4DF6-8D22-06CE3EB18B36}"/>
    <hyperlink ref="O4" r:id="rId12" location="hotelTmpl" display="https://www.booking.com/hotel/th/city-lodge-soi-9.sl.html?aid=304142;label=gen173nr-1FCAEoggI46AdIM1gEaGWIAQGYASO4ARfIAQzYAQHoAQH4ARCIAgGoAgO4AvqAwPgFwAIB0gIkMTRjYzk5YWMtMmQ3My00ZTViLTlmNGMtZjk5MTY2OTBjMGVi2AIG4AIB;all_sr_blocks=28068002_265627604_0_0_0;checkin=2020-09-15;checkout=2020-09-18;dest_id=-3414440;dest_type=city;dist=0;group_adults=2;group_children=0;hapos=1;highlighted_blocks=28068002_265627604_0_0_0;hpos=1;no_rooms=1;room1=A%2CA;sb_price_type=total;sr_order=popularity;sr_pri_blocks=28068002_265627604_0_0_0__421200;srepoch=1594901555;srpvid=a5a155d965740065;type=total;ucfs=1&amp; - hotelTmpl" xr:uid="{3BDD339F-5381-494C-A5E5-B0FCDE060617}"/>
    <hyperlink ref="O5" r:id="rId13" location="hotelTmpl" display="https://www.booking.com/hotel/th/miami.sl.html?aid=304142;label=gen173nr-1FCAEoggI46AdIM1gEaGWIAQGYASO4ARfIAQzYAQHoAQH4ARCIAgGoAgO4AvqAwPgFwAIB0gIkMTRjYzk5YWMtMmQ3My00ZTViLTlmNGMtZjk5MTY2OTBjMGVi2AIG4AIB;all_sr_blocks=31798409_270407584_2_0_0;checkin=2020-09-15;checkout=2020-09-18;dest_id=-3414440;dest_type=city;dist=0;group_adults=2;group_children=0;hapos=1;highlighted_blocks=31798409_270407584_2_0_0;hpos=1;no_rooms=1;room1=A%2CA;sb_price_type=total;sr_order=popularity;sr_pri_blocks=31798409_270407584_2_0_0__532950;srepoch=1594901609;srpvid=42a355f47bf101ab;type=total;ucfs=1&amp; - hotelTmpl" xr:uid="{D7315F26-73A5-4158-989F-36F65E9876B4}"/>
    <hyperlink ref="O7" r:id="rId14" location="_" display="https://www.booking.com/hotel/th/the-class-rooms.sl.html?aid=304142;label=gen173nr-1FCAEoggI46AdIM1gEaGWIAQGYASO4ARfIAQzYAQHoAQH4ARCIAgGoAgO4AvqAwPgFwAIB0gIkMTRjYzk5YWMtMmQ3My00ZTViLTlmNGMtZjk5MTY2OTBjMGVi2AIG4AIB;atlas_src=sr_iw_btn;checkin=2020-09-18;checkout=2020-09-20;dest_id=5757;dest_type=region;dist=0;group_adults=2;group_children=0;highlighted_blocks=173255904_226396527_2_0_0;nflt=pri%3D1%3B;no_rooms=1;room1=A%2CA;sb_price_type=total;type=total;ucfs=1&amp; - _" xr:uid="{97C39508-E841-4718-B27F-EB3C381DEA8F}"/>
    <hyperlink ref="O8" r:id="rId15" location="_" display="https://www.booking.com/hotel/th/the-ambiance.sl.html?aid=304142;label=gen173nr-1FCAEoggI46AdIM1gEaGWIAQGYASO4ARfIAQzYAQHoAQH4ARCIAgGoAgO4AvqAwPgFwAIB0gIkMTRjYzk5YWMtMmQ3My00ZTViLTlmNGMtZjk5MTY2OTBjMGVi2AIG4AIB;atlas_src=sr_iw_btn;checkin=2020-09-18;checkout=2020-09-20;dest_id=5757;dest_type=region;dist=0;group_adults=2;group_children=0;highlighted_blocks=26578501_265554435_2_2_0;nflt=pri%3D1%3B;no_rooms=1;room1=A%2CA;sb_price_type=total;type=total;ucfs=1&amp; - _" xr:uid="{B00E5189-2AB2-4805-8BC7-026C97245BBD}"/>
    <hyperlink ref="O9" r:id="rId16" location="_" display="https://www.booking.com/hotel/th/kkinn-south-pattaya.sl.html?aid=304142;label=gen173nr-1FCAEoggI46AdIM1gEaGWIAQGYASO4ARfIAQzYAQHoAQH4ARCIAgGoAgO4AvqAwPgFwAIB0gIkMTRjYzk5YWMtMmQ3My00ZTViLTlmNGMtZjk5MTY2OTBjMGVi2AIG4AIB;atlas_src=sr_iw_btn;checkin=2020-09-18;checkout=2020-09-20;dest_id=5757;dest_type=region;dist=0;group_adults=2;group_children=0;highlighted_blocks=193589211_181637361_2_0_0;nflt=pri%3D1%3B;no_rooms=1;room1=A%2CA;sb_price_type=total;type=total;ucfs=1&amp; - _" xr:uid="{D31F9AE9-C556-4C06-9C18-40D10303781A}"/>
    <hyperlink ref="O10" r:id="rId17" location="_" display="https://www.booking.com/hotel/th/mike-pattaya-south.sl.html?aid=304142;label=gen173nr-1FCAEoggI46AdIM1gEaGWIAQGYASO4ARfIAQzYAQHoAQH4ARCIAgGoAgO4AvqAwPgFwAIB0gIkMTRjYzk5YWMtMmQ3My00ZTViLTlmNGMtZjk5MTY2OTBjMGVi2AIG4AIB;atlas_src=sr_iw_btn;checkin=2020-09-18;checkout=2020-09-20;dest_id=5757;dest_type=region;dist=0;group_adults=2;group_children=0;highlighted_blocks=189814901_230327412_2_2_0;nflt=pri%3D1%3B;no_rooms=1;room1=A%2CA;sb_price_type=total;type=total;ucfs=1&amp; - _" xr:uid="{B96DDAAD-0EAF-4D4E-8D5D-6251619384C2}"/>
    <hyperlink ref="O17" r:id="rId18" location="_" display="https://www.booking.com/hotel/th/diamondcaveresortspa.sl.html?aid=304142;label=gen173nr-1DCAEoggI46AdIM1gEaMsBiAEBmAEjuAEXyAEM2AED6AEBiAIBqAIDuAKk9IfzBcACAQ;atlas_src=sr_iw_btn;checkin=2020-09-21;checkout=2020-09-22;dest_id=-3232620;dest_type=city;dist=0;group_adults=2;group_children=0;highlighted_blocks=2991703_180310908_2_42_0;nflt=pri%3D1%3Bhotelfacility%3D17%3B;no_rooms=1;room1=A%2CA;sb_price_type=total;type=total;ucfs=1&amp; - _" xr:uid="{3BA61F94-C029-463D-8ABA-DD7A01E3B5A0}"/>
    <hyperlink ref="O19" r:id="rId19" location="_" display="https://www.booking.com/hotel/th/railay-bay-resort-spa.sl.html?aid=304142;label=gen173nr-1DCAEoggI46AdIM1gEaMsBiAEBmAEjuAEXyAEM2AED6AEBiAIBqAIDuAKk9IfzBcACAQ;atlas_src=sr_iw_title;checkin=2020-09-21;checkout=2020-09-22;dest_id=-3232620;dest_type=city;dist=0;group_adults=2;group_children=0;highlighted_blocks=24657901_97770771_2_1_0;nflt=pri%3D1%3B;no_rooms=1;room1=A%2CA;sb_price_type=total;type=total;ucfs=1&amp; - _" xr:uid="{92D7D3DF-5E28-49E4-B074-8A8CF2F889EA}"/>
    <hyperlink ref="O13" r:id="rId20" display="https://www.booking.com/hotel/th/convenient-resort-suvarnabhumi-airport.sl.html?aid=304142;label=gen173nr-1FCAEoggI46AdIM1gEaGWIAQGYASO4ARfIAQzYAQHoAQH4ARCIAgGoAgO4AvCkxfgFwAIB0gIkNjg0OWQ0MGItZjRmNC00Yjc4LWJmMjktY2NjMmQ1ZjI2ODY42AIG4AIB;atlas_src=sr_iw_btn;checkin=2020-09-20;checkout=2020-09-21;dest_id=21;dest_type=airport;dist=0;group_adults=2;group_children=0;highlighted_blocks=2736588_202619819_2_1_0;nflt=pri%3D1%3B;no_rooms=1;room1=A%2CA;sb_price_type=total;type=total;ucfs=1&amp;" xr:uid="{5FABD2E9-4C11-4E6B-8ACB-7EA61931A73A}"/>
    <hyperlink ref="O14" r:id="rId21" location="_" display="https://www.booking.com/hotel/th/gold-airport-suites.sl.html?aid=304142;label=gen173nr-1FCAEoggI46AdIM1gEaGWIAQGYASO4ARfIAQzYAQHoAQH4ARCIAgGoAgO4AvCkxfgFwAIB0gIkNjg0OWQ0MGItZjRmNC00Yjc4LWJmMjktY2NjMmQ1ZjI2ODY42AIG4AIB;atlas_src=sr_iw_btn;checkin=2020-09-20;checkout=2020-09-21;dest_id=21;dest_type=airport;dist=0;group_adults=2;group_children=0;highlighted_blocks=229972025_200895312_2_0_0;nflt=pri%3D1%3B;no_rooms=1;room1=A%2CA;sb_price_type=total;type=total;ucfs=1&amp; - _" xr:uid="{553F6AD3-EB8F-4E2E-8497-A9A216520B08}"/>
    <hyperlink ref="O15" r:id="rId22" location="hotelTmpl" display="https://www.booking.com/hotel/th/nana-city-inn.sl.html?aid=304142;label=gen173nr-1FCAEoggI46AdIM1gEaGWIAQGYASO4ARfIAQzYAQHoAQH4ARCIAgGoAgO4AvqAwPgFwAIB0gIkMTRjYzk5YWMtMmQ3My00ZTViLTlmNGMtZjk5MTY2OTBjMGVi2AIG4AIB;all_sr_blocks=88499301_216579579_0_0_0;checkin=2020-09-20;checkout=2020-09-21;dest_id=-3414440;dest_type=city;dist=0;group_adults=2;group_children=0;hapos=1;highlighted_blocks=88499301_216579579_0_0_0;hpos=1;no_rooms=1;room1=A%2CA;sb_price_type=total;sr_order=popularity;sr_pri_blocks=88499301_216579579_0_0_0__108000;srepoch=1594972529;srpvid=fb8937b8ee520155;type=total;ucfs=1&amp; - hotelTmpl" xr:uid="{0A8BBDDE-089A-4C2D-8E27-71A874011EF4}"/>
    <hyperlink ref="O32" r:id="rId23" display="https://www.booking.com/hotel/th/convenient-resort-suvarnabhumi-airport.sl.html?aid=304142;label=gen173nr-1FCAEoggI46AdIM1gEaGWIAQGYASO4ARfIAQzYAQHoAQH4ARCIAgGoAgO4AvCkxfgFwAIB0gIkNjg0OWQ0MGItZjRmNC00Yjc4LWJmMjktY2NjMmQ1ZjI2ODY42AIG4AIB;atlas_src=sr_iw_btn;checkin=2020-09-20;checkout=2020-09-21;dest_id=21;dest_type=airport;dist=0;group_adults=2;group_children=0;highlighted_blocks=2736588_202619819_2_1_0;nflt=pri%3D1%3B;no_rooms=1;room1=A%2CA;sb_price_type=total;type=total;ucfs=1&amp;" xr:uid="{C96433B7-12DC-4DFE-B125-B4F4354A70F1}"/>
    <hyperlink ref="O33" r:id="rId24" location="_" display="https://www.booking.com/hotel/th/gold-airport-suites.sl.html?aid=304142;label=gen173nr-1FCAEoggI46AdIM1gEaGWIAQGYASO4ARfIAQzYAQHoAQH4ARCIAgGoAgO4AvCkxfgFwAIB0gIkNjg0OWQ0MGItZjRmNC00Yjc4LWJmMjktY2NjMmQ1ZjI2ODY42AIG4AIB;atlas_src=sr_iw_btn;checkin=2020-09-20;checkout=2020-09-21;dest_id=21;dest_type=airport;dist=0;group_adults=2;group_children=0;highlighted_blocks=229972025_200895312_2_0_0;nflt=pri%3D1%3B;no_rooms=1;room1=A%2CA;sb_price_type=total;type=total;ucfs=1&amp; - _" xr:uid="{4593B5D3-2F16-49B0-887C-AD6CE576ACBE}"/>
    <hyperlink ref="O34" r:id="rId25" location="hotelTmpl" display="https://www.booking.com/hotel/th/nana-city-inn.sl.html?aid=304142;label=gen173nr-1FCAEoggI46AdIM1gEaGWIAQGYASO4ARfIAQzYAQHoAQH4ARCIAgGoAgO4AvqAwPgFwAIB0gIkMTRjYzk5YWMtMmQ3My00ZTViLTlmNGMtZjk5MTY2OTBjMGVi2AIG4AIB;all_sr_blocks=88499301_216579579_0_0_0;checkin=2020-09-20;checkout=2020-09-21;dest_id=-3414440;dest_type=city;dist=0;group_adults=2;group_children=0;hapos=1;highlighted_blocks=88499301_216579579_0_0_0;hpos=1;no_rooms=1;room1=A%2CA;sb_price_type=total;sr_order=popularity;sr_pri_blocks=88499301_216579579_0_0_0__108000;srepoch=1594972529;srpvid=fb8937b8ee520155;type=total;ucfs=1&amp; - hotelTmpl" xr:uid="{40FC1016-7302-4A4F-BD5D-3EB67A99B094}"/>
    <hyperlink ref="O11" r:id="rId26" location="_" display="https://www.booking.com/hotel/th/the-empress.sl.html?aid=304142;label=gen173nr-1FCAEoggI46AdIM1gEaGWIAQGYASO4ARfIAQzYAQHoAQH4ARCIAgGoAgO4AvqAwPgFwAIB0gIkMTRjYzk5YWMtMmQ3My00ZTViLTlmNGMtZjk5MTY2OTBjMGVi2AIG4AIB;atlas_src=sr_iw_btn;checkin=2020-09-18;checkout=2020-09-20;dest_id=5757;dest_type=region;dist=0;group_adults=2;group_children=0;highlighted_blocks=29785506_201763338_2_1_0;no_rooms=1;room1=A%2CA;sb_price_type=total;type=total;ucfs=1&amp; - _" xr:uid="{8116EA16-29AF-4AF7-AACA-BAF7B4B48225}"/>
  </hyperlinks>
  <pageMargins left="0.7" right="0.7" top="0.75" bottom="0.75" header="0.3" footer="0.3"/>
  <pageSetup paperSize="9" orientation="portrait" r:id="rId2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F8EB8-E55F-4D25-AC3E-1FD932D2A730}">
  <dimension ref="A1:H21"/>
  <sheetViews>
    <sheetView workbookViewId="0"/>
  </sheetViews>
  <sheetFormatPr defaultRowHeight="14.4" x14ac:dyDescent="0.3"/>
  <cols>
    <col min="2" max="2" width="10.33203125" bestFit="1" customWidth="1"/>
    <col min="3" max="3" width="21.33203125" bestFit="1" customWidth="1"/>
    <col min="4" max="4" width="11.88671875" bestFit="1" customWidth="1"/>
    <col min="5" max="5" width="12.33203125" bestFit="1" customWidth="1"/>
    <col min="6" max="6" width="8.33203125" bestFit="1" customWidth="1"/>
    <col min="7" max="7" width="8.6640625" bestFit="1" customWidth="1"/>
    <col min="8" max="8" width="20.88671875" bestFit="1" customWidth="1"/>
    <col min="9" max="9" width="1.6640625" customWidth="1"/>
  </cols>
  <sheetData>
    <row r="1" spans="1:8" s="100" customFormat="1" ht="20.399999999999999" customHeight="1" x14ac:dyDescent="0.35">
      <c r="C1" s="334" t="s">
        <v>187</v>
      </c>
      <c r="D1" s="334"/>
      <c r="E1" s="334"/>
      <c r="F1" s="334"/>
      <c r="G1" s="334"/>
      <c r="H1" s="334"/>
    </row>
    <row r="2" spans="1:8" x14ac:dyDescent="0.3">
      <c r="C2" t="s">
        <v>46</v>
      </c>
    </row>
    <row r="4" spans="1:8" x14ac:dyDescent="0.3">
      <c r="B4" s="158" t="s">
        <v>288</v>
      </c>
      <c r="C4" s="5" t="s">
        <v>47</v>
      </c>
      <c r="D4" s="4" t="s">
        <v>52</v>
      </c>
      <c r="E4" s="4" t="s">
        <v>53</v>
      </c>
      <c r="F4" s="4" t="s">
        <v>50</v>
      </c>
      <c r="G4" s="4" t="s">
        <v>51</v>
      </c>
      <c r="H4" s="4" t="s">
        <v>48</v>
      </c>
    </row>
    <row r="5" spans="1:8" x14ac:dyDescent="0.3">
      <c r="B5">
        <v>0</v>
      </c>
      <c r="C5" t="s">
        <v>58</v>
      </c>
      <c r="D5">
        <v>90</v>
      </c>
      <c r="E5">
        <v>150</v>
      </c>
      <c r="F5" s="1">
        <f t="shared" ref="F5:G11" si="0">IF(D5="","",D5/35)</f>
        <v>2.5714285714285716</v>
      </c>
      <c r="G5" s="1">
        <f t="shared" si="0"/>
        <v>4.2857142857142856</v>
      </c>
      <c r="H5" t="s">
        <v>49</v>
      </c>
    </row>
    <row r="6" spans="1:8" x14ac:dyDescent="0.3">
      <c r="B6">
        <v>1</v>
      </c>
      <c r="C6" t="s">
        <v>57</v>
      </c>
      <c r="D6">
        <v>150</v>
      </c>
      <c r="E6">
        <v>250</v>
      </c>
      <c r="F6" s="1">
        <f t="shared" si="0"/>
        <v>4.2857142857142856</v>
      </c>
      <c r="G6" s="1">
        <f t="shared" si="0"/>
        <v>7.1428571428571432</v>
      </c>
      <c r="H6" t="s">
        <v>59</v>
      </c>
    </row>
    <row r="7" spans="1:8" x14ac:dyDescent="0.3">
      <c r="B7">
        <v>1</v>
      </c>
      <c r="C7" t="s">
        <v>54</v>
      </c>
      <c r="D7">
        <v>30</v>
      </c>
      <c r="E7">
        <v>50</v>
      </c>
      <c r="F7" s="1">
        <f t="shared" si="0"/>
        <v>0.8571428571428571</v>
      </c>
      <c r="G7" s="1">
        <f t="shared" si="0"/>
        <v>1.4285714285714286</v>
      </c>
    </row>
    <row r="8" spans="1:8" x14ac:dyDescent="0.3">
      <c r="B8">
        <v>1</v>
      </c>
      <c r="C8" t="s">
        <v>64</v>
      </c>
      <c r="D8">
        <v>85</v>
      </c>
      <c r="E8">
        <v>100</v>
      </c>
      <c r="F8" s="1">
        <f t="shared" si="0"/>
        <v>2.4285714285714284</v>
      </c>
      <c r="G8" s="1">
        <f t="shared" si="0"/>
        <v>2.8571428571428572</v>
      </c>
    </row>
    <row r="9" spans="1:8" x14ac:dyDescent="0.3">
      <c r="B9">
        <v>3</v>
      </c>
      <c r="C9" t="s">
        <v>55</v>
      </c>
      <c r="D9">
        <v>15</v>
      </c>
      <c r="E9">
        <v>20</v>
      </c>
      <c r="F9" s="1">
        <f t="shared" si="0"/>
        <v>0.42857142857142855</v>
      </c>
      <c r="G9" s="1">
        <f t="shared" si="0"/>
        <v>0.5714285714285714</v>
      </c>
      <c r="H9" t="s">
        <v>56</v>
      </c>
    </row>
    <row r="10" spans="1:8" x14ac:dyDescent="0.3">
      <c r="B10">
        <v>0</v>
      </c>
      <c r="C10" t="s">
        <v>61</v>
      </c>
      <c r="D10">
        <v>50</v>
      </c>
      <c r="E10">
        <v>60</v>
      </c>
      <c r="F10" s="1">
        <f t="shared" si="0"/>
        <v>1.4285714285714286</v>
      </c>
      <c r="G10" s="1">
        <f t="shared" si="0"/>
        <v>1.7142857142857142</v>
      </c>
      <c r="H10" t="s">
        <v>62</v>
      </c>
    </row>
    <row r="11" spans="1:8" x14ac:dyDescent="0.3">
      <c r="B11">
        <v>4</v>
      </c>
      <c r="C11" t="s">
        <v>60</v>
      </c>
      <c r="D11">
        <v>60</v>
      </c>
      <c r="E11">
        <v>150</v>
      </c>
      <c r="F11" s="1">
        <f t="shared" si="0"/>
        <v>1.7142857142857142</v>
      </c>
      <c r="G11" s="1">
        <f t="shared" si="0"/>
        <v>4.2857142857142856</v>
      </c>
      <c r="H11" t="s">
        <v>63</v>
      </c>
    </row>
    <row r="12" spans="1:8" x14ac:dyDescent="0.3">
      <c r="D12" s="33">
        <f>$B$5*D5+$B$6*D6+$B$7*D7+$B$8*D8+$B$9*D9+$B$10*D10+$B$11*D11</f>
        <v>550</v>
      </c>
      <c r="E12" s="33">
        <f t="shared" ref="E12:G12" si="1">$B$5*E5+$B$6*E6+$B$7*E7+$B$8*E8+$B$9*E9+$B$10*E10+$B$11*E11</f>
        <v>1060</v>
      </c>
      <c r="F12" s="33">
        <f t="shared" si="1"/>
        <v>15.714285714285715</v>
      </c>
      <c r="G12" s="33">
        <f t="shared" si="1"/>
        <v>30.285714285714285</v>
      </c>
    </row>
    <row r="13" spans="1:8" x14ac:dyDescent="0.3">
      <c r="A13" s="159" t="s">
        <v>289</v>
      </c>
      <c r="B13">
        <v>15</v>
      </c>
      <c r="E13" s="1" t="s">
        <v>105</v>
      </c>
      <c r="F13" s="27">
        <f>Tabela2[[#Totals],[MIN €]]*B13</f>
        <v>235.71428571428572</v>
      </c>
      <c r="G13" s="27">
        <f>Tabela2[[#Totals],[MAX €]]*B13</f>
        <v>454.28571428571428</v>
      </c>
      <c r="H13" s="32">
        <f>(F13+G13)/2</f>
        <v>345</v>
      </c>
    </row>
    <row r="21" ht="20.399999999999999" customHeight="1" x14ac:dyDescent="0.3"/>
  </sheetData>
  <mergeCells count="1">
    <mergeCell ref="C1:H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26084-BFCC-4072-AD2C-55C032127622}">
  <dimension ref="A1:S61"/>
  <sheetViews>
    <sheetView workbookViewId="0"/>
  </sheetViews>
  <sheetFormatPr defaultRowHeight="14.4" x14ac:dyDescent="0.3"/>
  <cols>
    <col min="1" max="1" width="6.6640625" style="17" customWidth="1"/>
    <col min="2" max="4" width="6.6640625" style="18" customWidth="1"/>
    <col min="5" max="5" width="46.5546875" bestFit="1" customWidth="1"/>
    <col min="6" max="6" width="6.6640625" style="13" customWidth="1"/>
    <col min="7" max="7" width="19.6640625" customWidth="1"/>
    <col min="8" max="8" width="16.44140625" hidden="1" customWidth="1"/>
    <col min="9" max="9" width="42.109375" customWidth="1"/>
    <col min="10" max="10" width="11.5546875" customWidth="1"/>
    <col min="11" max="11" width="11.5546875" style="1" customWidth="1"/>
    <col min="12" max="12" width="70.6640625" bestFit="1" customWidth="1"/>
    <col min="15" max="15" width="22.5546875" bestFit="1" customWidth="1"/>
    <col min="16" max="19" width="12.6640625" customWidth="1"/>
    <col min="20" max="20" width="24.88671875" customWidth="1"/>
  </cols>
  <sheetData>
    <row r="1" spans="1:19" s="4" customFormat="1" x14ac:dyDescent="0.3">
      <c r="A1" s="21"/>
      <c r="B1" s="22"/>
      <c r="C1" s="22"/>
      <c r="D1" s="22"/>
      <c r="E1" s="4" t="s">
        <v>5</v>
      </c>
      <c r="F1" s="14"/>
      <c r="G1" s="4" t="s">
        <v>7</v>
      </c>
      <c r="H1" s="4" t="s">
        <v>22</v>
      </c>
      <c r="I1" s="4" t="s">
        <v>6</v>
      </c>
      <c r="J1" s="4" t="s">
        <v>69</v>
      </c>
      <c r="K1" s="8" t="s">
        <v>70</v>
      </c>
      <c r="L1" s="4" t="s">
        <v>68</v>
      </c>
    </row>
    <row r="2" spans="1:19" s="6" customFormat="1" x14ac:dyDescent="0.3">
      <c r="A2" s="336" t="s">
        <v>95</v>
      </c>
      <c r="B2" s="336"/>
      <c r="C2" s="336"/>
      <c r="D2" s="336"/>
      <c r="E2" s="6" t="s">
        <v>65</v>
      </c>
      <c r="F2" s="15"/>
      <c r="K2" s="9"/>
    </row>
    <row r="3" spans="1:19" x14ac:dyDescent="0.3">
      <c r="C3" s="19">
        <v>0.39583333333333331</v>
      </c>
      <c r="D3" s="19">
        <v>0.47916666666666669</v>
      </c>
      <c r="E3" t="s">
        <v>3</v>
      </c>
      <c r="F3" s="13" t="s">
        <v>81</v>
      </c>
      <c r="G3" t="s">
        <v>8</v>
      </c>
      <c r="H3" t="s">
        <v>23</v>
      </c>
      <c r="I3" t="s">
        <v>79</v>
      </c>
      <c r="J3">
        <v>200</v>
      </c>
      <c r="K3" s="1">
        <f>IF(J3="","",J3/35)</f>
        <v>5.7142857142857144</v>
      </c>
      <c r="L3" s="7" t="s">
        <v>75</v>
      </c>
    </row>
    <row r="4" spans="1:19" x14ac:dyDescent="0.3">
      <c r="B4" s="18" t="s">
        <v>82</v>
      </c>
      <c r="C4" s="19">
        <v>0.5</v>
      </c>
      <c r="D4" s="19">
        <v>0.54166666666666663</v>
      </c>
      <c r="E4" t="s">
        <v>0</v>
      </c>
      <c r="F4" s="13" t="s">
        <v>80</v>
      </c>
      <c r="G4" t="s">
        <v>8</v>
      </c>
      <c r="H4" t="s">
        <v>23</v>
      </c>
      <c r="I4" t="s">
        <v>72</v>
      </c>
      <c r="J4">
        <v>500</v>
      </c>
      <c r="K4" s="1">
        <f t="shared" ref="K4:K11" si="0">IF(J4="","",J4/35)</f>
        <v>14.285714285714286</v>
      </c>
      <c r="L4" s="7" t="s">
        <v>71</v>
      </c>
    </row>
    <row r="5" spans="1:19" x14ac:dyDescent="0.3">
      <c r="A5" s="337" t="s">
        <v>83</v>
      </c>
      <c r="B5" s="18" t="s">
        <v>87</v>
      </c>
      <c r="C5" s="19">
        <v>0.5625</v>
      </c>
      <c r="D5" s="19"/>
      <c r="E5" s="13" t="s">
        <v>78</v>
      </c>
      <c r="G5" t="s">
        <v>8</v>
      </c>
      <c r="H5" t="s">
        <v>23</v>
      </c>
      <c r="K5" s="1" t="str">
        <f t="shared" si="0"/>
        <v/>
      </c>
      <c r="N5" s="11"/>
    </row>
    <row r="6" spans="1:19" x14ac:dyDescent="0.3">
      <c r="A6" s="337"/>
      <c r="B6" s="18" t="s">
        <v>87</v>
      </c>
      <c r="C6" s="19">
        <v>0.58333333333333337</v>
      </c>
      <c r="D6" s="19"/>
      <c r="E6" s="13" t="s">
        <v>90</v>
      </c>
      <c r="F6" s="13" t="s">
        <v>91</v>
      </c>
      <c r="G6" t="s">
        <v>8</v>
      </c>
      <c r="H6" t="s">
        <v>23</v>
      </c>
      <c r="K6" s="1" t="str">
        <f t="shared" si="0"/>
        <v/>
      </c>
      <c r="L6" s="7"/>
    </row>
    <row r="7" spans="1:19" x14ac:dyDescent="0.3">
      <c r="A7" s="20"/>
      <c r="B7" s="18" t="s">
        <v>89</v>
      </c>
      <c r="C7" s="19">
        <v>0.6875</v>
      </c>
      <c r="D7" s="19">
        <v>0.72916666666666663</v>
      </c>
      <c r="E7" t="s">
        <v>88</v>
      </c>
      <c r="F7" s="13" t="s">
        <v>80</v>
      </c>
      <c r="G7" t="s">
        <v>8</v>
      </c>
      <c r="H7" t="s">
        <v>23</v>
      </c>
      <c r="J7">
        <v>50</v>
      </c>
      <c r="K7" s="1">
        <f t="shared" si="0"/>
        <v>1.4285714285714286</v>
      </c>
      <c r="L7" s="10" t="s">
        <v>77</v>
      </c>
      <c r="N7" s="11"/>
    </row>
    <row r="8" spans="1:19" x14ac:dyDescent="0.3">
      <c r="A8" s="17" t="s">
        <v>84</v>
      </c>
      <c r="C8" s="19"/>
      <c r="D8" s="19"/>
      <c r="J8">
        <v>20</v>
      </c>
      <c r="K8" s="1">
        <f t="shared" si="0"/>
        <v>0.5714285714285714</v>
      </c>
      <c r="L8" s="10"/>
      <c r="N8" s="11"/>
    </row>
    <row r="9" spans="1:19" x14ac:dyDescent="0.3">
      <c r="B9" s="18" t="s">
        <v>85</v>
      </c>
      <c r="C9" s="19">
        <v>0.75</v>
      </c>
      <c r="D9" s="19"/>
      <c r="E9" s="13" t="s">
        <v>9</v>
      </c>
      <c r="G9" t="s">
        <v>8</v>
      </c>
      <c r="H9" t="s">
        <v>23</v>
      </c>
      <c r="I9" t="s">
        <v>76</v>
      </c>
      <c r="K9" s="1" t="str">
        <f t="shared" si="0"/>
        <v/>
      </c>
      <c r="N9" s="7"/>
    </row>
    <row r="10" spans="1:19" x14ac:dyDescent="0.3">
      <c r="B10" s="18" t="s">
        <v>86</v>
      </c>
      <c r="C10" s="19">
        <v>0.79166666666666663</v>
      </c>
      <c r="D10" s="19"/>
      <c r="E10" s="13" t="s">
        <v>4</v>
      </c>
      <c r="F10" s="13" t="s">
        <v>91</v>
      </c>
      <c r="G10" t="s">
        <v>8</v>
      </c>
      <c r="H10" t="s">
        <v>23</v>
      </c>
      <c r="K10" s="1" t="str">
        <f t="shared" si="0"/>
        <v/>
      </c>
      <c r="N10" s="11"/>
    </row>
    <row r="11" spans="1:19" x14ac:dyDescent="0.3">
      <c r="A11" s="17" t="s">
        <v>83</v>
      </c>
      <c r="B11" s="18" t="s">
        <v>89</v>
      </c>
      <c r="C11" s="19">
        <v>0.83333333333333337</v>
      </c>
      <c r="D11" s="19">
        <v>0.91666666666666663</v>
      </c>
      <c r="E11" s="13" t="s">
        <v>2</v>
      </c>
      <c r="F11" s="13" t="s">
        <v>92</v>
      </c>
      <c r="G11" t="s">
        <v>8</v>
      </c>
      <c r="H11" t="s">
        <v>23</v>
      </c>
      <c r="I11" t="s">
        <v>73</v>
      </c>
      <c r="K11" s="1" t="str">
        <f t="shared" si="0"/>
        <v/>
      </c>
      <c r="L11" s="10" t="s">
        <v>74</v>
      </c>
    </row>
    <row r="12" spans="1:19" s="4" customFormat="1" x14ac:dyDescent="0.3">
      <c r="A12" s="21"/>
      <c r="B12" s="22"/>
      <c r="C12" s="23"/>
      <c r="D12" s="23"/>
      <c r="E12" s="14"/>
      <c r="F12" s="14"/>
      <c r="J12" s="4">
        <f>SUM(J2:J11)</f>
        <v>770</v>
      </c>
      <c r="K12" s="8">
        <f>IF(J12="","",J12/35)</f>
        <v>22</v>
      </c>
      <c r="L12" s="12"/>
    </row>
    <row r="13" spans="1:19" x14ac:dyDescent="0.3">
      <c r="A13" s="335" t="s">
        <v>96</v>
      </c>
      <c r="B13" s="335"/>
      <c r="C13" s="335"/>
      <c r="D13" s="335"/>
      <c r="E13" s="6" t="s">
        <v>93</v>
      </c>
      <c r="L13" s="10"/>
    </row>
    <row r="14" spans="1:19" x14ac:dyDescent="0.3">
      <c r="E14" t="s">
        <v>10</v>
      </c>
      <c r="G14" t="s">
        <v>98</v>
      </c>
      <c r="H14" t="s">
        <v>23</v>
      </c>
      <c r="I14" t="s">
        <v>21</v>
      </c>
      <c r="J14">
        <v>1300</v>
      </c>
      <c r="K14" s="1">
        <f>IF(J14="","",J14/35)</f>
        <v>37.142857142857146</v>
      </c>
      <c r="N14" s="11"/>
    </row>
    <row r="15" spans="1:19" x14ac:dyDescent="0.3">
      <c r="E15" t="s">
        <v>13</v>
      </c>
      <c r="G15" t="s">
        <v>98</v>
      </c>
      <c r="H15" t="s">
        <v>23</v>
      </c>
      <c r="I15" t="s">
        <v>14</v>
      </c>
      <c r="J15">
        <v>6000</v>
      </c>
      <c r="K15" s="1">
        <f>IF(J15="","",J15/35)</f>
        <v>171.42857142857142</v>
      </c>
      <c r="N15" s="11"/>
    </row>
    <row r="16" spans="1:19" x14ac:dyDescent="0.3">
      <c r="E16" t="s">
        <v>24</v>
      </c>
      <c r="G16" t="s">
        <v>25</v>
      </c>
      <c r="H16" t="s">
        <v>23</v>
      </c>
      <c r="K16" s="1" t="str">
        <f>IF(J16="","",J16/35)</f>
        <v/>
      </c>
      <c r="R16" s="1" t="str">
        <f>IF(P16="","",P16/35)</f>
        <v/>
      </c>
      <c r="S16" s="1" t="str">
        <f>IF(Q16="","",Q16/35)</f>
        <v/>
      </c>
    </row>
    <row r="17" spans="1:19" x14ac:dyDescent="0.3">
      <c r="E17" s="13" t="s">
        <v>1</v>
      </c>
      <c r="G17" t="s">
        <v>98</v>
      </c>
      <c r="H17" t="s">
        <v>23</v>
      </c>
      <c r="I17" t="s">
        <v>66</v>
      </c>
      <c r="K17" s="1" t="str">
        <f>IF(J17="","",J17/35)</f>
        <v/>
      </c>
      <c r="L17" s="7" t="s">
        <v>67</v>
      </c>
    </row>
    <row r="18" spans="1:19" s="4" customFormat="1" x14ac:dyDescent="0.3">
      <c r="A18" s="21"/>
      <c r="B18" s="22"/>
      <c r="C18" s="22"/>
      <c r="D18" s="22"/>
      <c r="F18" s="14"/>
      <c r="K18" s="8"/>
      <c r="L18" s="12"/>
    </row>
    <row r="19" spans="1:19" x14ac:dyDescent="0.3">
      <c r="A19" s="335" t="s">
        <v>97</v>
      </c>
      <c r="B19" s="335"/>
      <c r="C19" s="335"/>
      <c r="D19" s="335"/>
      <c r="E19" s="6" t="s">
        <v>94</v>
      </c>
      <c r="L19" s="7"/>
    </row>
    <row r="20" spans="1:19" x14ac:dyDescent="0.3">
      <c r="E20" t="s">
        <v>11</v>
      </c>
      <c r="G20" t="s">
        <v>18</v>
      </c>
      <c r="H20" t="s">
        <v>23</v>
      </c>
      <c r="I20" t="s">
        <v>12</v>
      </c>
      <c r="K20" s="1" t="str">
        <f t="shared" ref="K20:K37" si="1">IF(J20="","",J20/35)</f>
        <v/>
      </c>
      <c r="N20" s="11"/>
    </row>
    <row r="21" spans="1:19" x14ac:dyDescent="0.3">
      <c r="E21" t="s">
        <v>15</v>
      </c>
      <c r="G21" t="s">
        <v>18</v>
      </c>
      <c r="H21" t="s">
        <v>23</v>
      </c>
      <c r="I21" t="s">
        <v>16</v>
      </c>
      <c r="J21">
        <v>3000</v>
      </c>
      <c r="K21" s="1">
        <f t="shared" si="1"/>
        <v>85.714285714285708</v>
      </c>
    </row>
    <row r="22" spans="1:19" x14ac:dyDescent="0.3">
      <c r="E22" t="s">
        <v>17</v>
      </c>
      <c r="G22" t="s">
        <v>18</v>
      </c>
      <c r="H22" t="s">
        <v>23</v>
      </c>
      <c r="I22" t="s">
        <v>16</v>
      </c>
      <c r="K22" s="1" t="str">
        <f t="shared" si="1"/>
        <v/>
      </c>
    </row>
    <row r="23" spans="1:19" x14ac:dyDescent="0.3">
      <c r="E23" t="s">
        <v>19</v>
      </c>
      <c r="G23" t="s">
        <v>18</v>
      </c>
      <c r="H23" t="s">
        <v>23</v>
      </c>
      <c r="I23" t="s">
        <v>20</v>
      </c>
      <c r="J23">
        <v>4000</v>
      </c>
      <c r="K23" s="1">
        <f t="shared" si="1"/>
        <v>114.28571428571429</v>
      </c>
      <c r="R23" s="1" t="str">
        <f t="shared" ref="R23:S23" si="2">IF(P23="","",P23/35)</f>
        <v/>
      </c>
      <c r="S23" s="1" t="str">
        <f t="shared" si="2"/>
        <v/>
      </c>
    </row>
    <row r="24" spans="1:19" x14ac:dyDescent="0.3">
      <c r="R24" s="1"/>
      <c r="S24" s="1"/>
    </row>
    <row r="25" spans="1:19" s="96" customFormat="1" x14ac:dyDescent="0.3">
      <c r="A25" s="335" t="s">
        <v>174</v>
      </c>
      <c r="B25" s="335"/>
      <c r="C25" s="335"/>
      <c r="D25" s="335"/>
      <c r="E25" s="96" t="s">
        <v>175</v>
      </c>
      <c r="F25" s="97"/>
      <c r="K25" s="98" t="str">
        <f t="shared" si="1"/>
        <v/>
      </c>
    </row>
    <row r="26" spans="1:19" x14ac:dyDescent="0.3">
      <c r="E26" t="s">
        <v>176</v>
      </c>
      <c r="K26" s="1" t="str">
        <f t="shared" si="1"/>
        <v/>
      </c>
    </row>
    <row r="27" spans="1:19" x14ac:dyDescent="0.3">
      <c r="E27" t="s">
        <v>177</v>
      </c>
      <c r="K27" s="1" t="str">
        <f t="shared" si="1"/>
        <v/>
      </c>
    </row>
    <row r="28" spans="1:19" x14ac:dyDescent="0.3">
      <c r="E28" t="s">
        <v>178</v>
      </c>
      <c r="K28" s="1" t="str">
        <f t="shared" si="1"/>
        <v/>
      </c>
    </row>
    <row r="29" spans="1:19" x14ac:dyDescent="0.3">
      <c r="E29" t="s">
        <v>179</v>
      </c>
      <c r="K29" s="1" t="str">
        <f t="shared" si="1"/>
        <v/>
      </c>
    </row>
    <row r="30" spans="1:19" x14ac:dyDescent="0.3">
      <c r="E30" t="s">
        <v>180</v>
      </c>
      <c r="K30" s="1" t="str">
        <f t="shared" si="1"/>
        <v/>
      </c>
    </row>
    <row r="31" spans="1:19" x14ac:dyDescent="0.3">
      <c r="E31" t="s">
        <v>251</v>
      </c>
      <c r="K31" s="1" t="str">
        <f t="shared" si="1"/>
        <v/>
      </c>
    </row>
    <row r="32" spans="1:19" x14ac:dyDescent="0.3">
      <c r="E32" t="s">
        <v>181</v>
      </c>
      <c r="K32" s="1" t="str">
        <f t="shared" si="1"/>
        <v/>
      </c>
    </row>
    <row r="33" spans="5:11" x14ac:dyDescent="0.3">
      <c r="E33" t="s">
        <v>182</v>
      </c>
      <c r="K33" s="1" t="str">
        <f t="shared" si="1"/>
        <v/>
      </c>
    </row>
    <row r="34" spans="5:11" x14ac:dyDescent="0.3">
      <c r="E34" t="s">
        <v>183</v>
      </c>
      <c r="K34" s="1" t="str">
        <f t="shared" si="1"/>
        <v/>
      </c>
    </row>
    <row r="35" spans="5:11" x14ac:dyDescent="0.3">
      <c r="E35" t="s">
        <v>184</v>
      </c>
      <c r="K35" s="1" t="str">
        <f t="shared" si="1"/>
        <v/>
      </c>
    </row>
    <row r="36" spans="5:11" x14ac:dyDescent="0.3">
      <c r="E36" t="s">
        <v>185</v>
      </c>
    </row>
    <row r="37" spans="5:11" x14ac:dyDescent="0.3">
      <c r="E37" t="s">
        <v>186</v>
      </c>
      <c r="K37" s="1" t="str">
        <f t="shared" si="1"/>
        <v/>
      </c>
    </row>
    <row r="50" spans="3:19" x14ac:dyDescent="0.3">
      <c r="E50" s="2" t="s">
        <v>26</v>
      </c>
      <c r="F50" s="16"/>
      <c r="G50" s="2"/>
      <c r="H50" s="2" t="s">
        <v>27</v>
      </c>
      <c r="I50" s="2"/>
      <c r="J50" s="2"/>
      <c r="K50" s="1" t="str">
        <f t="shared" ref="K50:K61" si="3">IF(J50="","",J50/35)</f>
        <v/>
      </c>
      <c r="L50" s="2"/>
      <c r="R50" s="1" t="str">
        <f>IF(P50="","",P50/35)</f>
        <v/>
      </c>
      <c r="S50" s="1" t="str">
        <f>IF(Q50="","",Q50/35)</f>
        <v/>
      </c>
    </row>
    <row r="51" spans="3:19" x14ac:dyDescent="0.3">
      <c r="E51" s="2" t="s">
        <v>28</v>
      </c>
      <c r="F51" s="16"/>
      <c r="G51" s="2"/>
      <c r="H51" s="2" t="s">
        <v>27</v>
      </c>
      <c r="I51" s="2"/>
      <c r="J51" s="2"/>
      <c r="K51" s="1" t="str">
        <f t="shared" si="3"/>
        <v/>
      </c>
      <c r="L51" s="2"/>
      <c r="R51" s="1" t="str">
        <f>IF(P51="","",P51/35)</f>
        <v/>
      </c>
      <c r="S51" s="1" t="str">
        <f>IF(Q51="","",Q51/35)</f>
        <v/>
      </c>
    </row>
    <row r="52" spans="3:19" x14ac:dyDescent="0.3">
      <c r="E52" s="2" t="s">
        <v>29</v>
      </c>
      <c r="F52" s="16"/>
      <c r="G52" s="2" t="s">
        <v>30</v>
      </c>
      <c r="H52" s="2" t="s">
        <v>27</v>
      </c>
      <c r="I52" s="2" t="s">
        <v>31</v>
      </c>
      <c r="J52" s="2"/>
      <c r="K52" s="1" t="str">
        <f t="shared" si="3"/>
        <v/>
      </c>
      <c r="L52" s="2"/>
      <c r="N52" s="4"/>
    </row>
    <row r="53" spans="3:19" ht="15.75" customHeight="1" x14ac:dyDescent="0.3">
      <c r="E53" s="2" t="s">
        <v>32</v>
      </c>
      <c r="F53" s="16"/>
      <c r="G53" s="2" t="s">
        <v>33</v>
      </c>
      <c r="H53" s="2" t="s">
        <v>27</v>
      </c>
      <c r="I53" s="2"/>
      <c r="J53" s="2"/>
      <c r="K53" s="1" t="str">
        <f t="shared" si="3"/>
        <v/>
      </c>
      <c r="L53" s="2"/>
      <c r="N53" s="11"/>
    </row>
    <row r="54" spans="3:19" x14ac:dyDescent="0.3">
      <c r="E54" s="2" t="s">
        <v>34</v>
      </c>
      <c r="F54" s="16"/>
      <c r="G54" s="2" t="s">
        <v>33</v>
      </c>
      <c r="H54" s="2" t="s">
        <v>27</v>
      </c>
      <c r="I54" s="2"/>
      <c r="J54" s="2"/>
      <c r="K54" s="1" t="str">
        <f t="shared" si="3"/>
        <v/>
      </c>
      <c r="L54" s="2"/>
      <c r="N54" s="11"/>
    </row>
    <row r="55" spans="3:19" x14ac:dyDescent="0.3">
      <c r="C55" s="24"/>
      <c r="E55" s="2" t="s">
        <v>35</v>
      </c>
      <c r="F55" s="16"/>
      <c r="G55" s="2"/>
      <c r="H55" s="2" t="s">
        <v>27</v>
      </c>
      <c r="I55" s="2"/>
      <c r="J55" s="2"/>
      <c r="K55" s="1" t="str">
        <f t="shared" si="3"/>
        <v/>
      </c>
      <c r="L55" s="2"/>
      <c r="N55" s="11"/>
    </row>
    <row r="56" spans="3:19" x14ac:dyDescent="0.3">
      <c r="E56" s="2" t="s">
        <v>36</v>
      </c>
      <c r="F56" s="16"/>
      <c r="G56" s="2" t="s">
        <v>37</v>
      </c>
      <c r="H56" s="2" t="s">
        <v>27</v>
      </c>
      <c r="I56" s="2"/>
      <c r="J56" s="2"/>
      <c r="K56" s="1" t="str">
        <f t="shared" si="3"/>
        <v/>
      </c>
      <c r="L56" s="2"/>
      <c r="N56" s="11"/>
    </row>
    <row r="57" spans="3:19" x14ac:dyDescent="0.3">
      <c r="E57" s="2" t="s">
        <v>38</v>
      </c>
      <c r="F57" s="16"/>
      <c r="G57" s="2" t="s">
        <v>37</v>
      </c>
      <c r="H57" s="2" t="s">
        <v>27</v>
      </c>
      <c r="I57" s="2" t="s">
        <v>39</v>
      </c>
      <c r="J57" s="2"/>
      <c r="K57" s="1" t="str">
        <f t="shared" si="3"/>
        <v/>
      </c>
      <c r="L57" s="2"/>
      <c r="N57" s="11"/>
    </row>
    <row r="58" spans="3:19" x14ac:dyDescent="0.3">
      <c r="E58" s="2" t="s">
        <v>40</v>
      </c>
      <c r="F58" s="16"/>
      <c r="G58" s="2" t="s">
        <v>41</v>
      </c>
      <c r="H58" s="2" t="s">
        <v>27</v>
      </c>
      <c r="I58" s="2"/>
      <c r="J58" s="2"/>
      <c r="K58" s="1" t="str">
        <f t="shared" si="3"/>
        <v/>
      </c>
      <c r="L58" s="2"/>
      <c r="N58" s="11"/>
    </row>
    <row r="59" spans="3:19" x14ac:dyDescent="0.3">
      <c r="E59" s="2" t="s">
        <v>42</v>
      </c>
      <c r="F59" s="16"/>
      <c r="G59" s="2"/>
      <c r="H59" s="2" t="s">
        <v>27</v>
      </c>
      <c r="I59" s="2"/>
      <c r="J59" s="2"/>
      <c r="K59" s="1" t="str">
        <f t="shared" si="3"/>
        <v/>
      </c>
      <c r="L59" s="2"/>
    </row>
    <row r="60" spans="3:19" x14ac:dyDescent="0.3">
      <c r="E60" s="2" t="s">
        <v>43</v>
      </c>
      <c r="F60" s="16"/>
      <c r="G60" s="2"/>
      <c r="H60" s="2" t="s">
        <v>27</v>
      </c>
      <c r="I60" s="3" t="s">
        <v>44</v>
      </c>
      <c r="J60" s="3"/>
      <c r="K60" s="1" t="str">
        <f t="shared" si="3"/>
        <v/>
      </c>
      <c r="L60" s="3"/>
    </row>
    <row r="61" spans="3:19" x14ac:dyDescent="0.3">
      <c r="E61" s="2" t="s">
        <v>45</v>
      </c>
      <c r="F61" s="16"/>
      <c r="G61" s="2"/>
      <c r="H61" s="2" t="s">
        <v>27</v>
      </c>
      <c r="I61" s="2"/>
      <c r="J61" s="2"/>
      <c r="K61" s="1" t="str">
        <f t="shared" si="3"/>
        <v/>
      </c>
      <c r="L61" s="2"/>
    </row>
  </sheetData>
  <mergeCells count="5">
    <mergeCell ref="A25:D25"/>
    <mergeCell ref="A2:D2"/>
    <mergeCell ref="A13:D13"/>
    <mergeCell ref="A5:A6"/>
    <mergeCell ref="A19:D19"/>
  </mergeCells>
  <hyperlinks>
    <hyperlink ref="L17" r:id="rId1" xr:uid="{83C680F5-6F18-4942-84E9-90D398FD428F}"/>
    <hyperlink ref="L4" r:id="rId2" xr:uid="{0271335D-3ABA-41B6-A61C-4DB11B93BE71}"/>
    <hyperlink ref="L11" r:id="rId3" xr:uid="{FD7BCC16-B7B0-453E-8909-BF4E9A637B3D}"/>
    <hyperlink ref="L3" r:id="rId4" xr:uid="{27ED9EF6-FE02-4B3B-8424-5EB776D9FC51}"/>
    <hyperlink ref="L7" r:id="rId5" xr:uid="{7CC35F7E-EE4A-4BC6-929C-04B9BD7116BC}"/>
  </hyperlinks>
  <pageMargins left="0.7" right="0.7" top="0.75" bottom="0.75" header="0.3" footer="0.3"/>
  <pageSetup orientation="portrait" horizontalDpi="300" verticalDpi="300"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F80DD-7B1A-4130-9964-36DF76130B1B}">
  <sheetPr>
    <pageSetUpPr fitToPage="1"/>
  </sheetPr>
  <dimension ref="B2:O297"/>
  <sheetViews>
    <sheetView tabSelected="1" topLeftCell="A278" zoomScaleNormal="100" workbookViewId="0">
      <selection activeCell="M206" sqref="M206"/>
    </sheetView>
  </sheetViews>
  <sheetFormatPr defaultColWidth="9.109375" defaultRowHeight="14.25" customHeight="1" x14ac:dyDescent="0.3"/>
  <cols>
    <col min="1" max="9" width="9.109375" style="212"/>
    <col min="10" max="11" width="9.109375" style="233"/>
    <col min="12" max="16384" width="9.109375" style="212"/>
  </cols>
  <sheetData>
    <row r="2" spans="2:12" ht="14.25" customHeight="1" x14ac:dyDescent="0.3">
      <c r="B2" s="247"/>
      <c r="C2" s="361" t="s">
        <v>343</v>
      </c>
      <c r="D2" s="354">
        <v>44587</v>
      </c>
      <c r="E2" s="354"/>
      <c r="F2" s="354"/>
      <c r="G2" s="354"/>
      <c r="H2" s="354"/>
      <c r="I2" s="354"/>
      <c r="J2" s="264"/>
      <c r="K2" s="264"/>
      <c r="L2" s="247"/>
    </row>
    <row r="3" spans="2:12" ht="14.25" customHeight="1" thickBot="1" x14ac:dyDescent="0.35">
      <c r="B3" s="259"/>
      <c r="C3" s="369"/>
      <c r="D3" s="363"/>
      <c r="E3" s="363"/>
      <c r="F3" s="363"/>
      <c r="G3" s="363"/>
      <c r="H3" s="363"/>
      <c r="I3" s="363"/>
      <c r="J3" s="260"/>
      <c r="K3" s="260"/>
      <c r="L3" s="247"/>
    </row>
    <row r="4" spans="2:12" ht="14.25" customHeight="1" thickTop="1" x14ac:dyDescent="0.3"/>
    <row r="6" spans="2:12" ht="14.25" customHeight="1" x14ac:dyDescent="0.3">
      <c r="B6" s="218"/>
      <c r="D6" s="320" t="s">
        <v>309</v>
      </c>
      <c r="E6" s="321"/>
      <c r="F6" s="321"/>
      <c r="G6" s="321"/>
      <c r="H6" s="321"/>
      <c r="I6" s="321"/>
      <c r="J6" s="242"/>
      <c r="K6" s="261"/>
    </row>
    <row r="7" spans="2:12" ht="14.25" customHeight="1" x14ac:dyDescent="0.3">
      <c r="B7" s="218"/>
      <c r="C7" s="236">
        <v>0.875</v>
      </c>
    </row>
    <row r="8" spans="2:12" ht="14.25" customHeight="1" x14ac:dyDescent="0.3">
      <c r="B8" s="235"/>
      <c r="C8" s="267"/>
      <c r="D8" s="341" t="s">
        <v>335</v>
      </c>
      <c r="E8" s="342"/>
      <c r="F8" s="342"/>
      <c r="G8" s="342"/>
      <c r="H8" s="342"/>
      <c r="I8" s="342"/>
      <c r="J8" s="242">
        <v>78</v>
      </c>
      <c r="K8" s="261">
        <f>J8/'Naslovna stran'!$G$11</f>
        <v>2.1666666666666665</v>
      </c>
    </row>
    <row r="9" spans="2:12" ht="14.25" customHeight="1" x14ac:dyDescent="0.3">
      <c r="B9" s="218"/>
      <c r="C9" s="236">
        <v>0.91666666666666663</v>
      </c>
      <c r="L9" s="268"/>
    </row>
    <row r="10" spans="2:12" ht="14.25" customHeight="1" x14ac:dyDescent="0.3">
      <c r="B10" s="235"/>
      <c r="C10" s="241"/>
      <c r="D10" s="372" t="s">
        <v>337</v>
      </c>
      <c r="E10" s="342"/>
      <c r="F10" s="342"/>
      <c r="G10" s="342"/>
      <c r="H10" s="342"/>
      <c r="I10" s="342"/>
    </row>
    <row r="11" spans="2:12" ht="14.25" customHeight="1" x14ac:dyDescent="0.3">
      <c r="B11" s="218"/>
      <c r="D11" s="322" t="s">
        <v>129</v>
      </c>
      <c r="E11" s="323"/>
      <c r="F11" s="323"/>
      <c r="G11" s="323"/>
      <c r="H11" s="323"/>
      <c r="I11" s="323"/>
      <c r="J11" s="242"/>
      <c r="K11" s="261"/>
    </row>
    <row r="13" spans="2:12" ht="14.25" customHeight="1" thickBot="1" x14ac:dyDescent="0.35"/>
    <row r="14" spans="2:12" ht="14.25" customHeight="1" thickTop="1" x14ac:dyDescent="0.3">
      <c r="B14" s="244"/>
      <c r="C14" s="351" t="s">
        <v>377</v>
      </c>
      <c r="D14" s="353" t="s">
        <v>65</v>
      </c>
      <c r="E14" s="353"/>
      <c r="F14" s="353"/>
      <c r="G14" s="353"/>
      <c r="H14" s="353"/>
      <c r="I14" s="353"/>
      <c r="J14" s="245" t="s">
        <v>378</v>
      </c>
      <c r="K14" s="246" t="s">
        <v>379</v>
      </c>
    </row>
    <row r="15" spans="2:12" ht="14.25" customHeight="1" x14ac:dyDescent="0.3">
      <c r="B15" s="248"/>
      <c r="C15" s="352"/>
      <c r="D15" s="354"/>
      <c r="E15" s="354"/>
      <c r="F15" s="354"/>
      <c r="G15" s="354"/>
      <c r="H15" s="354"/>
      <c r="I15" s="354"/>
      <c r="J15" s="249" t="s">
        <v>378</v>
      </c>
      <c r="K15" s="250" t="s">
        <v>380</v>
      </c>
    </row>
    <row r="16" spans="2:12" ht="14.25" customHeight="1" x14ac:dyDescent="0.3">
      <c r="B16" s="248"/>
      <c r="C16" s="251"/>
      <c r="D16" s="252"/>
      <c r="E16" s="252"/>
      <c r="F16" s="252"/>
      <c r="G16" s="252"/>
      <c r="H16" s="252"/>
      <c r="I16" s="252"/>
      <c r="J16" s="249"/>
      <c r="K16" s="250"/>
    </row>
    <row r="17" spans="2:11" ht="14.25" customHeight="1" x14ac:dyDescent="0.3">
      <c r="C17" s="356" t="s">
        <v>10</v>
      </c>
      <c r="D17" s="357"/>
      <c r="E17" s="357"/>
      <c r="F17" s="357"/>
      <c r="G17" s="357"/>
      <c r="H17" s="357"/>
      <c r="I17" s="358">
        <v>1300</v>
      </c>
      <c r="J17" s="358"/>
      <c r="K17" s="212"/>
    </row>
    <row r="18" spans="2:11" ht="14.25" customHeight="1" x14ac:dyDescent="0.3">
      <c r="C18" s="356"/>
      <c r="D18" s="357"/>
      <c r="E18" s="357"/>
      <c r="F18" s="357"/>
      <c r="G18" s="357"/>
      <c r="H18" s="357"/>
      <c r="I18" s="358"/>
      <c r="J18" s="358"/>
      <c r="K18" s="212"/>
    </row>
    <row r="19" spans="2:11" ht="14.25" customHeight="1" x14ac:dyDescent="0.3">
      <c r="C19" s="359" t="s">
        <v>386</v>
      </c>
      <c r="D19" s="360"/>
      <c r="E19" s="360"/>
      <c r="F19" s="360"/>
      <c r="G19" s="360"/>
      <c r="H19" s="360"/>
      <c r="I19" s="355">
        <f>I17/'Naslovna stran'!$G$11</f>
        <v>36.111111111111114</v>
      </c>
      <c r="J19" s="355"/>
      <c r="K19" s="212"/>
    </row>
    <row r="20" spans="2:11" ht="14.25" customHeight="1" x14ac:dyDescent="0.3">
      <c r="J20" s="212"/>
      <c r="K20" s="212"/>
    </row>
    <row r="21" spans="2:11" ht="14.25" customHeight="1" x14ac:dyDescent="0.3">
      <c r="C21" s="356" t="s">
        <v>24</v>
      </c>
      <c r="D21" s="357"/>
      <c r="E21" s="357"/>
      <c r="F21" s="357"/>
      <c r="G21" s="357"/>
      <c r="H21" s="357"/>
      <c r="I21" s="358">
        <v>3500</v>
      </c>
      <c r="J21" s="358"/>
      <c r="K21" s="212"/>
    </row>
    <row r="22" spans="2:11" ht="14.25" customHeight="1" x14ac:dyDescent="0.3">
      <c r="C22" s="356"/>
      <c r="D22" s="357"/>
      <c r="E22" s="357"/>
      <c r="F22" s="357"/>
      <c r="G22" s="357"/>
      <c r="H22" s="357"/>
      <c r="I22" s="358"/>
      <c r="J22" s="358"/>
      <c r="K22" s="212"/>
    </row>
    <row r="23" spans="2:11" ht="14.25" customHeight="1" x14ac:dyDescent="0.3">
      <c r="C23" s="359" t="s">
        <v>354</v>
      </c>
      <c r="D23" s="360"/>
      <c r="E23" s="360"/>
      <c r="F23" s="360"/>
      <c r="G23" s="360"/>
      <c r="H23" s="360"/>
      <c r="I23" s="355">
        <f>I21/'Naslovna stran'!$G$11</f>
        <v>97.222222222222229</v>
      </c>
      <c r="J23" s="355"/>
      <c r="K23" s="212"/>
    </row>
    <row r="24" spans="2:11" ht="14.25" customHeight="1" x14ac:dyDescent="0.3">
      <c r="J24" s="212"/>
      <c r="K24" s="212"/>
    </row>
    <row r="25" spans="2:11" ht="14.25" customHeight="1" x14ac:dyDescent="0.3">
      <c r="C25" s="356" t="s">
        <v>1</v>
      </c>
      <c r="D25" s="357"/>
      <c r="E25" s="357"/>
      <c r="F25" s="357"/>
      <c r="G25" s="357"/>
      <c r="H25" s="357"/>
      <c r="I25" s="358">
        <v>0</v>
      </c>
      <c r="J25" s="358"/>
      <c r="K25" s="212"/>
    </row>
    <row r="26" spans="2:11" ht="14.25" customHeight="1" x14ac:dyDescent="0.3">
      <c r="C26" s="356"/>
      <c r="D26" s="357"/>
      <c r="E26" s="357"/>
      <c r="F26" s="357"/>
      <c r="G26" s="357"/>
      <c r="H26" s="357"/>
      <c r="I26" s="358"/>
      <c r="J26" s="358"/>
      <c r="K26" s="212"/>
    </row>
    <row r="27" spans="2:11" ht="14.25" customHeight="1" x14ac:dyDescent="0.3">
      <c r="C27" s="359" t="s">
        <v>355</v>
      </c>
      <c r="D27" s="360"/>
      <c r="E27" s="360"/>
      <c r="F27" s="360"/>
      <c r="G27" s="360"/>
      <c r="H27" s="360"/>
      <c r="I27" s="355">
        <f>I25/'Naslovna stran'!$G$11</f>
        <v>0</v>
      </c>
      <c r="J27" s="355"/>
      <c r="K27" s="212"/>
    </row>
    <row r="28" spans="2:11" ht="14.25" customHeight="1" x14ac:dyDescent="0.3">
      <c r="B28" s="248"/>
      <c r="C28" s="251"/>
      <c r="D28" s="252"/>
      <c r="E28" s="252"/>
      <c r="F28" s="252"/>
      <c r="G28" s="252"/>
      <c r="H28" s="252"/>
      <c r="I28" s="252"/>
      <c r="J28" s="249"/>
      <c r="K28" s="250"/>
    </row>
    <row r="29" spans="2:11" ht="14.25" customHeight="1" x14ac:dyDescent="0.3">
      <c r="B29" s="349" t="s">
        <v>376</v>
      </c>
      <c r="C29" s="349"/>
    </row>
    <row r="30" spans="2:11" ht="14.25" customHeight="1" x14ac:dyDescent="0.3">
      <c r="B30" s="253"/>
      <c r="C30" s="215"/>
      <c r="D30" s="271"/>
      <c r="E30" s="271"/>
      <c r="F30" s="271"/>
      <c r="G30" s="271"/>
      <c r="H30" s="271"/>
      <c r="I30" s="271"/>
      <c r="J30" s="273"/>
      <c r="K30" s="274"/>
    </row>
    <row r="31" spans="2:11" ht="14.25" customHeight="1" x14ac:dyDescent="0.3">
      <c r="B31" s="338" t="s">
        <v>357</v>
      </c>
      <c r="D31" s="350" t="s">
        <v>129</v>
      </c>
      <c r="E31" s="344"/>
      <c r="F31" s="344"/>
      <c r="G31" s="344"/>
      <c r="H31" s="344"/>
      <c r="I31" s="344"/>
      <c r="J31" s="242"/>
      <c r="K31" s="243"/>
    </row>
    <row r="32" spans="2:11" ht="15" customHeight="1" x14ac:dyDescent="0.3">
      <c r="B32" s="338"/>
      <c r="C32" s="254"/>
      <c r="K32" s="234"/>
    </row>
    <row r="33" spans="2:15" ht="15" x14ac:dyDescent="0.3">
      <c r="B33" s="338"/>
      <c r="C33" s="239">
        <v>0.125</v>
      </c>
      <c r="D33" s="341" t="s">
        <v>359</v>
      </c>
      <c r="E33" s="342"/>
      <c r="F33" s="342"/>
      <c r="G33" s="342"/>
      <c r="H33" s="342"/>
      <c r="I33" s="342"/>
      <c r="J33" s="242">
        <v>210</v>
      </c>
      <c r="K33" s="243">
        <f>J33/'Naslovna stran'!$G$11</f>
        <v>5.833333333333333</v>
      </c>
    </row>
    <row r="34" spans="2:15" ht="14.25" customHeight="1" x14ac:dyDescent="0.3">
      <c r="B34" s="338"/>
      <c r="C34" s="262"/>
      <c r="D34" s="370"/>
      <c r="E34" s="371"/>
      <c r="F34" s="371"/>
      <c r="G34" s="371"/>
      <c r="H34" s="371"/>
      <c r="I34" s="371"/>
      <c r="J34" s="242"/>
      <c r="K34" s="243"/>
    </row>
    <row r="35" spans="2:15" ht="15" x14ac:dyDescent="0.3">
      <c r="B35" s="338"/>
      <c r="C35" s="239"/>
      <c r="D35" s="343" t="s">
        <v>336</v>
      </c>
      <c r="E35" s="344"/>
      <c r="F35" s="344"/>
      <c r="G35" s="344"/>
      <c r="H35" s="344"/>
      <c r="I35" s="344"/>
      <c r="J35" s="242"/>
      <c r="K35" s="243"/>
    </row>
    <row r="36" spans="2:15" ht="15" customHeight="1" x14ac:dyDescent="0.3">
      <c r="B36" s="338"/>
      <c r="C36" s="254"/>
      <c r="K36" s="234"/>
    </row>
    <row r="37" spans="2:15" ht="14.25" customHeight="1" x14ac:dyDescent="0.3">
      <c r="B37" s="338"/>
      <c r="C37" s="239"/>
      <c r="D37" s="343" t="s">
        <v>227</v>
      </c>
      <c r="E37" s="344"/>
      <c r="F37" s="344"/>
      <c r="G37" s="344"/>
      <c r="H37" s="344"/>
      <c r="I37" s="344"/>
      <c r="J37" s="242"/>
      <c r="K37" s="243"/>
      <c r="L37" s="265"/>
    </row>
    <row r="38" spans="2:15" ht="15" customHeight="1" x14ac:dyDescent="0.3">
      <c r="B38" s="338"/>
      <c r="C38" s="254"/>
      <c r="K38" s="234"/>
    </row>
    <row r="39" spans="2:15" ht="15" x14ac:dyDescent="0.3">
      <c r="B39" s="338"/>
      <c r="C39" s="239">
        <v>0.125</v>
      </c>
      <c r="D39" s="341" t="s">
        <v>359</v>
      </c>
      <c r="E39" s="342"/>
      <c r="F39" s="342"/>
      <c r="G39" s="342"/>
      <c r="H39" s="342"/>
      <c r="I39" s="342"/>
      <c r="J39" s="242">
        <v>210</v>
      </c>
      <c r="K39" s="243">
        <f>J39/'Naslovna stran'!$G$11</f>
        <v>5.833333333333333</v>
      </c>
    </row>
    <row r="40" spans="2:15" ht="14.25" customHeight="1" x14ac:dyDescent="0.3">
      <c r="B40" s="338"/>
      <c r="C40" s="262"/>
      <c r="D40" s="370"/>
      <c r="E40" s="371"/>
      <c r="F40" s="371"/>
      <c r="G40" s="371"/>
      <c r="H40" s="371"/>
      <c r="I40" s="371"/>
      <c r="J40" s="242"/>
      <c r="K40" s="243"/>
    </row>
    <row r="41" spans="2:15" ht="14.25" customHeight="1" x14ac:dyDescent="0.3">
      <c r="B41" s="338"/>
      <c r="D41" s="350" t="s">
        <v>129</v>
      </c>
      <c r="E41" s="344"/>
      <c r="F41" s="344"/>
      <c r="G41" s="344"/>
      <c r="H41" s="344"/>
      <c r="I41" s="344"/>
      <c r="J41" s="242"/>
      <c r="K41" s="243"/>
    </row>
    <row r="42" spans="2:15" ht="14.25" customHeight="1" x14ac:dyDescent="0.3">
      <c r="B42" s="256"/>
      <c r="C42" s="213"/>
      <c r="D42" s="275"/>
      <c r="E42" s="275"/>
      <c r="F42" s="275"/>
      <c r="G42" s="275"/>
      <c r="H42" s="275"/>
      <c r="I42" s="275"/>
      <c r="J42" s="276"/>
      <c r="K42" s="277"/>
    </row>
    <row r="44" spans="2:15" ht="14.25" customHeight="1" x14ac:dyDescent="0.3">
      <c r="B44" s="349" t="s">
        <v>7</v>
      </c>
      <c r="C44" s="349"/>
    </row>
    <row r="45" spans="2:15" ht="14.25" customHeight="1" x14ac:dyDescent="0.3">
      <c r="B45" s="253"/>
      <c r="C45" s="215"/>
      <c r="D45" s="271"/>
      <c r="E45" s="271"/>
      <c r="F45" s="271"/>
      <c r="G45" s="271"/>
      <c r="H45" s="271"/>
      <c r="I45" s="271"/>
      <c r="J45" s="273"/>
      <c r="K45" s="274"/>
    </row>
    <row r="46" spans="2:15" ht="14.25" customHeight="1" x14ac:dyDescent="0.3">
      <c r="B46" s="338" t="s">
        <v>358</v>
      </c>
      <c r="D46" s="350" t="s">
        <v>129</v>
      </c>
      <c r="E46" s="344"/>
      <c r="F46" s="344"/>
      <c r="G46" s="344"/>
      <c r="H46" s="344"/>
      <c r="I46" s="344"/>
      <c r="J46" s="242"/>
      <c r="K46" s="243"/>
    </row>
    <row r="47" spans="2:15" ht="15" customHeight="1" x14ac:dyDescent="0.3">
      <c r="B47" s="338"/>
      <c r="C47" s="254"/>
      <c r="K47" s="234"/>
      <c r="M47" s="266"/>
      <c r="N47" s="266"/>
      <c r="O47" s="266"/>
    </row>
    <row r="48" spans="2:15" ht="14.25" customHeight="1" x14ac:dyDescent="0.3">
      <c r="B48" s="338"/>
      <c r="C48" s="255"/>
      <c r="D48" s="367" t="s">
        <v>0</v>
      </c>
      <c r="E48" s="368"/>
      <c r="F48" s="368"/>
      <c r="G48" s="368"/>
      <c r="H48" s="368"/>
      <c r="I48" s="368"/>
      <c r="J48" s="257">
        <v>500</v>
      </c>
      <c r="K48" s="263">
        <f>J48/'Naslovna stran'!$G$11</f>
        <v>13.888888888888889</v>
      </c>
      <c r="L48" s="364" t="s">
        <v>372</v>
      </c>
      <c r="M48" s="365"/>
      <c r="N48" s="365"/>
      <c r="O48" s="365"/>
    </row>
    <row r="49" spans="2:15" ht="15" customHeight="1" x14ac:dyDescent="0.3">
      <c r="B49" s="338"/>
      <c r="C49" s="254"/>
      <c r="L49" s="364"/>
      <c r="M49" s="365"/>
      <c r="N49" s="365"/>
      <c r="O49" s="365"/>
    </row>
    <row r="50" spans="2:15" ht="14.25" customHeight="1" x14ac:dyDescent="0.3">
      <c r="B50" s="338"/>
      <c r="C50" s="255"/>
      <c r="D50" s="343" t="s">
        <v>78</v>
      </c>
      <c r="E50" s="344"/>
      <c r="F50" s="344"/>
      <c r="G50" s="344"/>
      <c r="H50" s="344"/>
      <c r="I50" s="344"/>
      <c r="J50" s="242"/>
      <c r="K50" s="243"/>
    </row>
    <row r="51" spans="2:15" ht="15" customHeight="1" x14ac:dyDescent="0.3">
      <c r="B51" s="338"/>
      <c r="C51" s="254"/>
      <c r="K51" s="234"/>
    </row>
    <row r="52" spans="2:15" ht="14.25" customHeight="1" x14ac:dyDescent="0.3">
      <c r="B52" s="338"/>
      <c r="C52" s="255"/>
      <c r="D52" s="343" t="s">
        <v>344</v>
      </c>
      <c r="E52" s="344"/>
      <c r="F52" s="344"/>
      <c r="G52" s="344"/>
      <c r="H52" s="344"/>
      <c r="I52" s="344"/>
      <c r="J52" s="242"/>
      <c r="K52" s="243"/>
    </row>
    <row r="53" spans="2:15" ht="15" customHeight="1" x14ac:dyDescent="0.3">
      <c r="B53" s="338"/>
      <c r="C53" s="254"/>
      <c r="K53" s="234"/>
    </row>
    <row r="54" spans="2:15" ht="14.25" customHeight="1" x14ac:dyDescent="0.3">
      <c r="B54" s="338"/>
      <c r="C54" s="241"/>
      <c r="D54" s="343" t="s">
        <v>345</v>
      </c>
      <c r="E54" s="344"/>
      <c r="F54" s="344"/>
      <c r="G54" s="344"/>
      <c r="H54" s="344"/>
      <c r="I54" s="344"/>
      <c r="K54" s="234"/>
    </row>
    <row r="55" spans="2:15" ht="15" customHeight="1" x14ac:dyDescent="0.3">
      <c r="B55" s="338"/>
      <c r="C55" s="254"/>
      <c r="K55" s="234"/>
    </row>
    <row r="56" spans="2:15" ht="14.25" customHeight="1" x14ac:dyDescent="0.3">
      <c r="B56" s="338"/>
      <c r="C56" s="255"/>
      <c r="D56" s="343" t="s">
        <v>88</v>
      </c>
      <c r="E56" s="344"/>
      <c r="F56" s="344"/>
      <c r="G56" s="344"/>
      <c r="H56" s="344"/>
      <c r="I56" s="344"/>
      <c r="J56" s="242">
        <v>50</v>
      </c>
      <c r="K56" s="243">
        <f>J56/'Naslovna stran'!$G$11</f>
        <v>1.3888888888888888</v>
      </c>
    </row>
    <row r="57" spans="2:15" ht="15" customHeight="1" x14ac:dyDescent="0.3">
      <c r="B57" s="338"/>
      <c r="C57" s="254"/>
      <c r="K57" s="234"/>
    </row>
    <row r="58" spans="2:15" ht="14.25" customHeight="1" x14ac:dyDescent="0.3">
      <c r="B58" s="338"/>
      <c r="C58" s="255"/>
      <c r="D58" s="367" t="s">
        <v>9</v>
      </c>
      <c r="E58" s="368"/>
      <c r="F58" s="368"/>
      <c r="G58" s="368"/>
      <c r="H58" s="368"/>
      <c r="I58" s="368"/>
      <c r="J58" s="257">
        <v>300</v>
      </c>
      <c r="K58" s="263">
        <f>J58/'Naslovna stran'!$G$11</f>
        <v>8.3333333333333339</v>
      </c>
      <c r="L58" s="366" t="s">
        <v>373</v>
      </c>
      <c r="M58" s="340"/>
      <c r="N58" s="340"/>
      <c r="O58" s="340"/>
    </row>
    <row r="59" spans="2:15" ht="15" customHeight="1" x14ac:dyDescent="0.3">
      <c r="B59" s="338"/>
      <c r="C59" s="254"/>
      <c r="L59" s="366"/>
      <c r="M59" s="340"/>
      <c r="N59" s="340"/>
      <c r="O59" s="340"/>
    </row>
    <row r="60" spans="2:15" ht="14.25" customHeight="1" x14ac:dyDescent="0.3">
      <c r="B60" s="338"/>
      <c r="D60" s="350" t="s">
        <v>129</v>
      </c>
      <c r="E60" s="344"/>
      <c r="F60" s="344"/>
      <c r="G60" s="344"/>
      <c r="H60" s="344"/>
      <c r="I60" s="344"/>
      <c r="J60" s="242"/>
      <c r="K60" s="243"/>
    </row>
    <row r="61" spans="2:15" ht="14.25" customHeight="1" x14ac:dyDescent="0.3">
      <c r="B61" s="256"/>
      <c r="C61" s="213"/>
      <c r="D61" s="275"/>
      <c r="E61" s="275"/>
      <c r="F61" s="275"/>
      <c r="G61" s="275"/>
      <c r="H61" s="275"/>
      <c r="I61" s="275"/>
      <c r="J61" s="276"/>
      <c r="K61" s="277"/>
    </row>
    <row r="63" spans="2:15" ht="14.25" customHeight="1" x14ac:dyDescent="0.3">
      <c r="B63" s="247"/>
      <c r="C63" s="361" t="s">
        <v>342</v>
      </c>
      <c r="D63" s="354">
        <v>44817</v>
      </c>
      <c r="E63" s="354"/>
      <c r="F63" s="354"/>
      <c r="G63" s="354"/>
      <c r="H63" s="354"/>
      <c r="I63" s="354"/>
      <c r="J63" s="264"/>
      <c r="K63" s="264"/>
      <c r="L63" s="247"/>
    </row>
    <row r="64" spans="2:15" ht="14.25" customHeight="1" thickBot="1" x14ac:dyDescent="0.35">
      <c r="B64" s="259"/>
      <c r="C64" s="362"/>
      <c r="D64" s="363"/>
      <c r="E64" s="363"/>
      <c r="F64" s="363"/>
      <c r="G64" s="363"/>
      <c r="H64" s="363"/>
      <c r="I64" s="363"/>
      <c r="J64" s="260"/>
      <c r="K64" s="260"/>
      <c r="L64" s="247"/>
    </row>
    <row r="65" spans="2:12" ht="14.25" customHeight="1" thickTop="1" x14ac:dyDescent="0.3"/>
    <row r="67" spans="2:12" ht="14.25" customHeight="1" x14ac:dyDescent="0.3">
      <c r="D67" s="322" t="s">
        <v>129</v>
      </c>
      <c r="E67" s="323"/>
      <c r="F67" s="323"/>
      <c r="G67" s="323"/>
      <c r="H67" s="323"/>
      <c r="I67" s="323"/>
      <c r="J67" s="242"/>
      <c r="K67" s="261"/>
    </row>
    <row r="68" spans="2:12" ht="14.25" customHeight="1" x14ac:dyDescent="0.3">
      <c r="B68" s="235"/>
      <c r="C68" s="241"/>
      <c r="D68" s="373" t="s">
        <v>339</v>
      </c>
      <c r="E68" s="374"/>
      <c r="F68" s="374"/>
      <c r="G68" s="374"/>
      <c r="H68" s="374"/>
      <c r="I68" s="374"/>
    </row>
    <row r="69" spans="2:12" ht="15" customHeight="1" x14ac:dyDescent="0.3">
      <c r="B69" s="218"/>
      <c r="C69" s="236">
        <v>0.5</v>
      </c>
    </row>
    <row r="70" spans="2:12" ht="15" x14ac:dyDescent="0.3">
      <c r="B70" s="235"/>
      <c r="C70" s="239">
        <v>2.0833333333333332E-2</v>
      </c>
      <c r="D70" s="375" t="s">
        <v>340</v>
      </c>
      <c r="E70" s="374"/>
      <c r="F70" s="374"/>
      <c r="G70" s="374"/>
      <c r="H70" s="374"/>
      <c r="I70" s="374"/>
      <c r="J70" s="242"/>
      <c r="K70" s="261"/>
    </row>
    <row r="71" spans="2:12" ht="14.25" customHeight="1" x14ac:dyDescent="0.3">
      <c r="B71" s="235"/>
      <c r="C71" s="239">
        <v>8.3333333333333329E-2</v>
      </c>
      <c r="D71" s="320" t="s">
        <v>341</v>
      </c>
      <c r="E71" s="321"/>
      <c r="F71" s="321"/>
      <c r="G71" s="321"/>
      <c r="H71" s="321"/>
      <c r="I71" s="321"/>
      <c r="J71" s="242">
        <v>120</v>
      </c>
      <c r="K71" s="261">
        <f>J71/'Naslovna stran'!$G$11</f>
        <v>3.3333333333333335</v>
      </c>
    </row>
    <row r="72" spans="2:12" ht="15" customHeight="1" x14ac:dyDescent="0.3">
      <c r="B72" s="218"/>
      <c r="C72" s="236">
        <v>0.625</v>
      </c>
    </row>
    <row r="73" spans="2:12" ht="14.25" customHeight="1" x14ac:dyDescent="0.3">
      <c r="B73" s="235"/>
      <c r="C73" s="241"/>
      <c r="D73" s="373" t="s">
        <v>337</v>
      </c>
      <c r="E73" s="374"/>
      <c r="F73" s="374"/>
      <c r="G73" s="374"/>
      <c r="H73" s="374"/>
      <c r="I73" s="374"/>
    </row>
    <row r="74" spans="2:12" ht="14.25" customHeight="1" x14ac:dyDescent="0.3">
      <c r="B74" s="218"/>
      <c r="D74" s="322" t="s">
        <v>154</v>
      </c>
      <c r="E74" s="323"/>
      <c r="F74" s="323"/>
      <c r="G74" s="323"/>
      <c r="H74" s="323"/>
      <c r="I74" s="323"/>
      <c r="J74" s="242"/>
      <c r="K74" s="261"/>
    </row>
    <row r="76" spans="2:12" ht="14.25" customHeight="1" thickBot="1" x14ac:dyDescent="0.35"/>
    <row r="77" spans="2:12" ht="14.25" customHeight="1" thickTop="1" x14ac:dyDescent="0.3">
      <c r="B77" s="244"/>
      <c r="C77" s="351" t="s">
        <v>381</v>
      </c>
      <c r="D77" s="353" t="s">
        <v>175</v>
      </c>
      <c r="E77" s="353"/>
      <c r="F77" s="353"/>
      <c r="G77" s="353"/>
      <c r="H77" s="353"/>
      <c r="I77" s="353"/>
      <c r="J77" s="245" t="s">
        <v>378</v>
      </c>
      <c r="K77" s="246" t="s">
        <v>379</v>
      </c>
      <c r="L77" s="247"/>
    </row>
    <row r="78" spans="2:12" ht="14.25" customHeight="1" x14ac:dyDescent="0.3">
      <c r="B78" s="248"/>
      <c r="C78" s="352"/>
      <c r="D78" s="354"/>
      <c r="E78" s="354"/>
      <c r="F78" s="354"/>
      <c r="G78" s="354"/>
      <c r="H78" s="354"/>
      <c r="I78" s="354"/>
      <c r="J78" s="249" t="s">
        <v>385</v>
      </c>
      <c r="K78" s="250" t="s">
        <v>380</v>
      </c>
      <c r="L78" s="247"/>
    </row>
    <row r="79" spans="2:12" ht="14.25" customHeight="1" x14ac:dyDescent="0.3">
      <c r="B79" s="248"/>
      <c r="C79" s="251"/>
      <c r="D79" s="252"/>
      <c r="E79" s="252"/>
      <c r="F79" s="252"/>
      <c r="G79" s="252"/>
      <c r="H79" s="252"/>
      <c r="I79" s="252"/>
      <c r="J79" s="249"/>
      <c r="K79" s="250"/>
    </row>
    <row r="80" spans="2:12" ht="14.25" customHeight="1" x14ac:dyDescent="0.3">
      <c r="C80" s="356" t="s">
        <v>374</v>
      </c>
      <c r="D80" s="357"/>
      <c r="E80" s="357"/>
      <c r="F80" s="357"/>
      <c r="G80" s="357"/>
      <c r="H80" s="357"/>
      <c r="I80" s="358">
        <v>500</v>
      </c>
      <c r="J80" s="358"/>
      <c r="K80" s="212"/>
    </row>
    <row r="81" spans="2:11" ht="14.25" customHeight="1" x14ac:dyDescent="0.3">
      <c r="C81" s="356"/>
      <c r="D81" s="357"/>
      <c r="E81" s="357"/>
      <c r="F81" s="357"/>
      <c r="G81" s="357"/>
      <c r="H81" s="357"/>
      <c r="I81" s="358"/>
      <c r="J81" s="358"/>
      <c r="K81" s="212"/>
    </row>
    <row r="82" spans="2:11" ht="15" x14ac:dyDescent="0.3">
      <c r="C82" s="359" t="s">
        <v>375</v>
      </c>
      <c r="D82" s="360"/>
      <c r="E82" s="360"/>
      <c r="F82" s="360"/>
      <c r="G82" s="360"/>
      <c r="H82" s="360"/>
      <c r="I82" s="355">
        <f>I80/'Naslovna stran'!$G$11</f>
        <v>13.888888888888889</v>
      </c>
      <c r="J82" s="355"/>
      <c r="K82" s="212"/>
    </row>
    <row r="83" spans="2:11" ht="14.25" customHeight="1" x14ac:dyDescent="0.3">
      <c r="B83" s="248"/>
      <c r="C83" s="251"/>
      <c r="D83" s="252"/>
      <c r="E83" s="252"/>
      <c r="F83" s="252"/>
      <c r="G83" s="252"/>
      <c r="H83" s="252"/>
      <c r="I83" s="252"/>
      <c r="J83" s="249"/>
      <c r="K83" s="250"/>
    </row>
    <row r="84" spans="2:11" ht="14.25" customHeight="1" x14ac:dyDescent="0.3">
      <c r="B84" s="349" t="s">
        <v>383</v>
      </c>
      <c r="C84" s="349"/>
    </row>
    <row r="85" spans="2:11" ht="14.25" customHeight="1" x14ac:dyDescent="0.3">
      <c r="B85" s="253"/>
      <c r="C85" s="215"/>
      <c r="D85" s="271"/>
      <c r="E85" s="271"/>
      <c r="F85" s="271"/>
      <c r="G85" s="271"/>
      <c r="H85" s="271"/>
      <c r="I85" s="271"/>
      <c r="J85" s="273"/>
      <c r="K85" s="274"/>
    </row>
    <row r="86" spans="2:11" ht="14.25" customHeight="1" x14ac:dyDescent="0.3">
      <c r="B86" s="338" t="s">
        <v>362</v>
      </c>
      <c r="D86" s="350" t="s">
        <v>154</v>
      </c>
      <c r="E86" s="344"/>
      <c r="F86" s="344"/>
      <c r="G86" s="344"/>
      <c r="H86" s="344"/>
      <c r="I86" s="344"/>
      <c r="J86" s="242"/>
      <c r="K86" s="243"/>
    </row>
    <row r="87" spans="2:11" ht="15" customHeight="1" x14ac:dyDescent="0.3">
      <c r="B87" s="338"/>
      <c r="C87" s="254"/>
      <c r="K87" s="234"/>
    </row>
    <row r="88" spans="2:11" ht="15" x14ac:dyDescent="0.3">
      <c r="B88" s="338"/>
      <c r="C88" s="239">
        <v>2.0833333333333332E-2</v>
      </c>
      <c r="D88" s="341" t="s">
        <v>203</v>
      </c>
      <c r="E88" s="342"/>
      <c r="F88" s="342"/>
      <c r="G88" s="342"/>
      <c r="H88" s="342"/>
      <c r="I88" s="342"/>
      <c r="J88" s="242"/>
      <c r="K88" s="243"/>
    </row>
    <row r="89" spans="2:11" ht="15" x14ac:dyDescent="0.3">
      <c r="B89" s="338"/>
      <c r="C89" s="262"/>
      <c r="D89" s="370"/>
      <c r="E89" s="371"/>
      <c r="F89" s="371"/>
      <c r="G89" s="371"/>
      <c r="H89" s="371"/>
      <c r="I89" s="371"/>
      <c r="J89" s="242"/>
      <c r="K89" s="243"/>
    </row>
    <row r="90" spans="2:11" ht="14.25" customHeight="1" x14ac:dyDescent="0.3">
      <c r="B90" s="338"/>
      <c r="C90" s="255"/>
      <c r="D90" s="343" t="s">
        <v>179</v>
      </c>
      <c r="E90" s="344"/>
      <c r="F90" s="344"/>
      <c r="G90" s="344"/>
      <c r="H90" s="344"/>
      <c r="I90" s="344"/>
      <c r="J90" s="242"/>
      <c r="K90" s="243"/>
    </row>
    <row r="91" spans="2:11" ht="15" customHeight="1" x14ac:dyDescent="0.3">
      <c r="B91" s="338"/>
      <c r="C91" s="254"/>
      <c r="K91" s="234"/>
    </row>
    <row r="92" spans="2:11" ht="15" x14ac:dyDescent="0.3">
      <c r="B92" s="338"/>
      <c r="C92" s="239">
        <v>2.0833333333333332E-2</v>
      </c>
      <c r="D92" s="341" t="s">
        <v>360</v>
      </c>
      <c r="E92" s="342"/>
      <c r="F92" s="342"/>
      <c r="G92" s="342"/>
      <c r="H92" s="342"/>
      <c r="I92" s="342"/>
      <c r="J92" s="242"/>
      <c r="K92" s="243"/>
    </row>
    <row r="93" spans="2:11" ht="15" customHeight="1" x14ac:dyDescent="0.3">
      <c r="B93" s="338"/>
      <c r="C93" s="254"/>
      <c r="K93" s="234"/>
    </row>
    <row r="94" spans="2:11" ht="14.25" customHeight="1" x14ac:dyDescent="0.3">
      <c r="B94" s="338"/>
      <c r="C94" s="255"/>
      <c r="D94" s="343" t="s">
        <v>176</v>
      </c>
      <c r="E94" s="344"/>
      <c r="F94" s="344"/>
      <c r="G94" s="344"/>
      <c r="H94" s="344"/>
      <c r="I94" s="344"/>
      <c r="J94" s="242"/>
      <c r="K94" s="243"/>
    </row>
    <row r="95" spans="2:11" ht="15" customHeight="1" x14ac:dyDescent="0.3">
      <c r="B95" s="338"/>
      <c r="C95" s="254"/>
      <c r="K95" s="234"/>
    </row>
    <row r="96" spans="2:11" ht="15" x14ac:dyDescent="0.3">
      <c r="B96" s="338"/>
      <c r="C96" s="239">
        <v>4.1666666666666664E-2</v>
      </c>
      <c r="D96" s="341" t="s">
        <v>436</v>
      </c>
      <c r="E96" s="342"/>
      <c r="F96" s="342"/>
      <c r="G96" s="342"/>
      <c r="H96" s="342"/>
      <c r="I96" s="342"/>
      <c r="J96" s="242"/>
      <c r="K96" s="243"/>
    </row>
    <row r="97" spans="2:11" ht="15" customHeight="1" x14ac:dyDescent="0.3">
      <c r="B97" s="338"/>
      <c r="C97" s="254"/>
      <c r="K97" s="234"/>
    </row>
    <row r="98" spans="2:11" ht="14.25" customHeight="1" x14ac:dyDescent="0.3">
      <c r="B98" s="338"/>
      <c r="C98" s="255"/>
      <c r="D98" s="343" t="s">
        <v>435</v>
      </c>
      <c r="E98" s="344"/>
      <c r="F98" s="344"/>
      <c r="G98" s="344"/>
      <c r="H98" s="344"/>
      <c r="I98" s="344"/>
      <c r="J98" s="242"/>
      <c r="K98" s="243"/>
    </row>
    <row r="99" spans="2:11" ht="15" customHeight="1" x14ac:dyDescent="0.3">
      <c r="B99" s="338"/>
      <c r="C99" s="254"/>
      <c r="K99" s="234"/>
    </row>
    <row r="100" spans="2:11" ht="15" x14ac:dyDescent="0.3">
      <c r="B100" s="338"/>
      <c r="C100" s="239">
        <v>2.0833333333333332E-2</v>
      </c>
      <c r="D100" s="341" t="s">
        <v>437</v>
      </c>
      <c r="E100" s="342"/>
      <c r="F100" s="342"/>
      <c r="G100" s="342"/>
      <c r="H100" s="342"/>
      <c r="I100" s="342"/>
      <c r="J100" s="242"/>
      <c r="K100" s="243"/>
    </row>
    <row r="101" spans="2:11" ht="15" customHeight="1" x14ac:dyDescent="0.3">
      <c r="B101" s="338"/>
      <c r="C101" s="254"/>
      <c r="K101" s="234"/>
    </row>
    <row r="102" spans="2:11" ht="14.25" customHeight="1" x14ac:dyDescent="0.3">
      <c r="B102" s="338"/>
      <c r="C102" s="255"/>
      <c r="D102" s="343" t="s">
        <v>252</v>
      </c>
      <c r="E102" s="344"/>
      <c r="F102" s="344"/>
      <c r="G102" s="344"/>
      <c r="H102" s="344"/>
      <c r="I102" s="344"/>
      <c r="J102" s="242"/>
      <c r="K102" s="243"/>
    </row>
    <row r="103" spans="2:11" ht="15" customHeight="1" x14ac:dyDescent="0.3">
      <c r="B103" s="338"/>
      <c r="C103" s="254"/>
      <c r="K103" s="234"/>
    </row>
    <row r="104" spans="2:11" ht="15" x14ac:dyDescent="0.3">
      <c r="B104" s="338"/>
      <c r="C104" s="239">
        <v>2.0833333333333332E-2</v>
      </c>
      <c r="D104" s="341" t="s">
        <v>361</v>
      </c>
      <c r="E104" s="342"/>
      <c r="F104" s="342"/>
      <c r="G104" s="342"/>
      <c r="H104" s="342"/>
      <c r="I104" s="342"/>
      <c r="J104" s="242"/>
      <c r="K104" s="243"/>
    </row>
    <row r="105" spans="2:11" ht="15" customHeight="1" x14ac:dyDescent="0.3">
      <c r="B105" s="338"/>
      <c r="C105" s="254"/>
      <c r="K105" s="234"/>
    </row>
    <row r="106" spans="2:11" ht="14.25" customHeight="1" x14ac:dyDescent="0.3">
      <c r="B106" s="338"/>
      <c r="D106" s="350" t="s">
        <v>154</v>
      </c>
      <c r="E106" s="344"/>
      <c r="F106" s="344"/>
      <c r="G106" s="344"/>
      <c r="H106" s="344"/>
      <c r="I106" s="344"/>
      <c r="J106" s="242"/>
      <c r="K106" s="243"/>
    </row>
    <row r="107" spans="2:11" ht="14.25" customHeight="1" x14ac:dyDescent="0.3">
      <c r="B107" s="256"/>
      <c r="C107" s="213"/>
      <c r="D107" s="275"/>
      <c r="E107" s="275"/>
      <c r="F107" s="275"/>
      <c r="G107" s="275"/>
      <c r="H107" s="275"/>
      <c r="I107" s="275"/>
      <c r="J107" s="276"/>
      <c r="K107" s="277"/>
    </row>
    <row r="109" spans="2:11" ht="14.25" customHeight="1" x14ac:dyDescent="0.3">
      <c r="B109" s="349" t="s">
        <v>382</v>
      </c>
      <c r="C109" s="349"/>
    </row>
    <row r="110" spans="2:11" ht="14.25" customHeight="1" x14ac:dyDescent="0.3">
      <c r="B110" s="253"/>
      <c r="C110" s="215"/>
      <c r="D110" s="271"/>
      <c r="E110" s="271"/>
      <c r="F110" s="271"/>
      <c r="G110" s="271"/>
      <c r="H110" s="271"/>
      <c r="I110" s="271"/>
      <c r="J110" s="273"/>
      <c r="K110" s="274"/>
    </row>
    <row r="111" spans="2:11" ht="14.25" customHeight="1" x14ac:dyDescent="0.3">
      <c r="B111" s="338" t="s">
        <v>362</v>
      </c>
      <c r="D111" s="350" t="s">
        <v>154</v>
      </c>
      <c r="E111" s="344"/>
      <c r="F111" s="344"/>
      <c r="G111" s="344"/>
      <c r="H111" s="344"/>
      <c r="I111" s="344"/>
      <c r="J111" s="242"/>
      <c r="K111" s="243"/>
    </row>
    <row r="112" spans="2:11" ht="15" customHeight="1" x14ac:dyDescent="0.3">
      <c r="B112" s="338"/>
      <c r="C112" s="254"/>
      <c r="K112" s="234"/>
    </row>
    <row r="113" spans="2:15" ht="15" x14ac:dyDescent="0.3">
      <c r="B113" s="338"/>
      <c r="C113" s="239">
        <v>6.25E-2</v>
      </c>
      <c r="D113" s="341" t="s">
        <v>364</v>
      </c>
      <c r="E113" s="342"/>
      <c r="F113" s="342"/>
      <c r="G113" s="342"/>
      <c r="H113" s="342"/>
      <c r="I113" s="342"/>
      <c r="J113" s="242"/>
      <c r="K113" s="243"/>
    </row>
    <row r="114" spans="2:15" ht="15" customHeight="1" x14ac:dyDescent="0.3">
      <c r="B114" s="338"/>
      <c r="C114" s="254"/>
      <c r="K114" s="234"/>
    </row>
    <row r="115" spans="2:15" ht="14.25" customHeight="1" x14ac:dyDescent="0.3">
      <c r="B115" s="338"/>
      <c r="C115" s="255"/>
      <c r="D115" s="343" t="s">
        <v>346</v>
      </c>
      <c r="E115" s="344"/>
      <c r="F115" s="344"/>
      <c r="G115" s="344"/>
      <c r="H115" s="344"/>
      <c r="I115" s="344"/>
      <c r="J115" s="242">
        <v>500</v>
      </c>
      <c r="K115" s="243">
        <f>J115/'Naslovna stran'!$G$11</f>
        <v>13.888888888888889</v>
      </c>
    </row>
    <row r="116" spans="2:15" ht="15" customHeight="1" x14ac:dyDescent="0.3">
      <c r="B116" s="338"/>
      <c r="C116" s="254"/>
      <c r="K116" s="234"/>
    </row>
    <row r="117" spans="2:15" ht="15" x14ac:dyDescent="0.3">
      <c r="B117" s="338"/>
      <c r="C117" s="239">
        <v>4.1666666666666664E-2</v>
      </c>
      <c r="D117" s="341" t="s">
        <v>365</v>
      </c>
      <c r="E117" s="342"/>
      <c r="F117" s="342"/>
      <c r="G117" s="342"/>
      <c r="H117" s="342"/>
      <c r="I117" s="342"/>
      <c r="J117" s="242"/>
      <c r="K117" s="243"/>
    </row>
    <row r="118" spans="2:15" ht="15" customHeight="1" x14ac:dyDescent="0.3">
      <c r="B118" s="338"/>
      <c r="C118" s="254"/>
      <c r="K118" s="234"/>
    </row>
    <row r="119" spans="2:15" ht="14.25" customHeight="1" x14ac:dyDescent="0.3">
      <c r="B119" s="338"/>
      <c r="C119" s="255"/>
      <c r="D119" s="343" t="s">
        <v>264</v>
      </c>
      <c r="E119" s="344"/>
      <c r="F119" s="344"/>
      <c r="G119" s="344"/>
      <c r="H119" s="344"/>
      <c r="I119" s="344"/>
      <c r="J119" s="242">
        <v>500</v>
      </c>
      <c r="K119" s="243">
        <f>J119/'Naslovna stran'!$G$11</f>
        <v>13.888888888888889</v>
      </c>
    </row>
    <row r="120" spans="2:15" ht="15" customHeight="1" x14ac:dyDescent="0.3">
      <c r="B120" s="338"/>
      <c r="C120" s="254"/>
      <c r="K120" s="234"/>
    </row>
    <row r="121" spans="2:15" ht="15" x14ac:dyDescent="0.3">
      <c r="B121" s="338"/>
      <c r="C121" s="239">
        <v>1.3888888888888888E-2</v>
      </c>
      <c r="D121" s="341" t="s">
        <v>366</v>
      </c>
      <c r="E121" s="342"/>
      <c r="F121" s="342"/>
      <c r="G121" s="342"/>
      <c r="H121" s="342"/>
      <c r="I121" s="342"/>
      <c r="J121" s="242"/>
      <c r="K121" s="243"/>
    </row>
    <row r="122" spans="2:15" ht="15" customHeight="1" x14ac:dyDescent="0.3">
      <c r="B122" s="338"/>
      <c r="C122" s="254"/>
      <c r="K122" s="234"/>
    </row>
    <row r="123" spans="2:15" ht="14.25" customHeight="1" x14ac:dyDescent="0.3">
      <c r="B123" s="338"/>
      <c r="C123" s="255"/>
      <c r="D123" s="367" t="s">
        <v>363</v>
      </c>
      <c r="E123" s="368"/>
      <c r="F123" s="368"/>
      <c r="G123" s="368"/>
      <c r="H123" s="368"/>
      <c r="I123" s="368"/>
      <c r="J123" s="257"/>
      <c r="K123" s="263"/>
      <c r="L123" s="345" t="s">
        <v>399</v>
      </c>
      <c r="M123" s="346"/>
      <c r="N123" s="346"/>
      <c r="O123" s="346"/>
    </row>
    <row r="124" spans="2:15" ht="15" customHeight="1" x14ac:dyDescent="0.3">
      <c r="B124" s="338"/>
      <c r="C124" s="254"/>
      <c r="L124" s="345"/>
      <c r="M124" s="346"/>
      <c r="N124" s="346"/>
      <c r="O124" s="346"/>
    </row>
    <row r="125" spans="2:15" ht="15" x14ac:dyDescent="0.3">
      <c r="B125" s="338"/>
      <c r="C125" s="239">
        <v>2.0833333333333332E-2</v>
      </c>
      <c r="D125" s="341" t="s">
        <v>203</v>
      </c>
      <c r="E125" s="342"/>
      <c r="F125" s="342"/>
      <c r="G125" s="342"/>
      <c r="H125" s="342"/>
      <c r="I125" s="342"/>
      <c r="J125" s="242"/>
      <c r="K125" s="243"/>
    </row>
    <row r="126" spans="2:15" ht="15" customHeight="1" x14ac:dyDescent="0.3">
      <c r="B126" s="338"/>
      <c r="C126" s="254"/>
      <c r="K126" s="234"/>
    </row>
    <row r="127" spans="2:15" ht="14.25" customHeight="1" x14ac:dyDescent="0.3">
      <c r="B127" s="338"/>
      <c r="C127" s="255"/>
      <c r="D127" s="343" t="s">
        <v>180</v>
      </c>
      <c r="E127" s="344"/>
      <c r="F127" s="344"/>
      <c r="G127" s="344"/>
      <c r="H127" s="344"/>
      <c r="I127" s="344"/>
      <c r="J127" s="242">
        <v>300</v>
      </c>
      <c r="K127" s="243">
        <f>J127/'Naslovna stran'!$G$11</f>
        <v>8.3333333333333339</v>
      </c>
    </row>
    <row r="128" spans="2:15" ht="15" customHeight="1" x14ac:dyDescent="0.3">
      <c r="B128" s="338"/>
      <c r="C128" s="254"/>
      <c r="K128" s="234"/>
    </row>
    <row r="129" spans="2:11" ht="15" x14ac:dyDescent="0.3">
      <c r="B129" s="338"/>
      <c r="C129" s="239">
        <v>2.0833333333333332E-2</v>
      </c>
      <c r="D129" s="341" t="s">
        <v>203</v>
      </c>
      <c r="E129" s="342"/>
      <c r="F129" s="342"/>
      <c r="G129" s="342"/>
      <c r="H129" s="342"/>
      <c r="I129" s="342"/>
      <c r="J129" s="242"/>
      <c r="K129" s="243"/>
    </row>
    <row r="130" spans="2:11" ht="15" customHeight="1" x14ac:dyDescent="0.3">
      <c r="B130" s="338"/>
      <c r="C130" s="254"/>
      <c r="K130" s="234"/>
    </row>
    <row r="131" spans="2:11" ht="14.25" customHeight="1" x14ac:dyDescent="0.3">
      <c r="B131" s="338"/>
      <c r="D131" s="350" t="s">
        <v>154</v>
      </c>
      <c r="E131" s="344"/>
      <c r="F131" s="344"/>
      <c r="G131" s="344"/>
      <c r="H131" s="344"/>
      <c r="I131" s="344"/>
      <c r="J131" s="242"/>
      <c r="K131" s="243"/>
    </row>
    <row r="132" spans="2:11" ht="14.25" customHeight="1" x14ac:dyDescent="0.3">
      <c r="B132" s="256"/>
      <c r="C132" s="213"/>
      <c r="D132" s="275"/>
      <c r="E132" s="275"/>
      <c r="F132" s="275"/>
      <c r="G132" s="275"/>
      <c r="H132" s="275"/>
      <c r="I132" s="275"/>
      <c r="J132" s="276"/>
      <c r="K132" s="277"/>
    </row>
    <row r="134" spans="2:11" ht="14.25" customHeight="1" x14ac:dyDescent="0.3">
      <c r="B134" s="349" t="s">
        <v>384</v>
      </c>
      <c r="C134" s="349"/>
    </row>
    <row r="135" spans="2:11" ht="14.25" customHeight="1" x14ac:dyDescent="0.3">
      <c r="B135" s="253"/>
      <c r="C135" s="215"/>
      <c r="D135" s="271"/>
      <c r="E135" s="271"/>
      <c r="F135" s="271"/>
      <c r="G135" s="271"/>
      <c r="H135" s="271"/>
      <c r="I135" s="271"/>
      <c r="J135" s="273"/>
      <c r="K135" s="274"/>
    </row>
    <row r="136" spans="2:11" ht="14.25" customHeight="1" x14ac:dyDescent="0.3">
      <c r="B136" s="338" t="s">
        <v>356</v>
      </c>
      <c r="D136" s="350" t="s">
        <v>154</v>
      </c>
      <c r="E136" s="344"/>
      <c r="F136" s="344"/>
      <c r="G136" s="344"/>
      <c r="H136" s="344"/>
      <c r="I136" s="344"/>
      <c r="J136" s="242"/>
      <c r="K136" s="243"/>
    </row>
    <row r="137" spans="2:11" ht="15" customHeight="1" x14ac:dyDescent="0.3">
      <c r="B137" s="338"/>
      <c r="C137" s="254"/>
      <c r="K137" s="234"/>
    </row>
    <row r="138" spans="2:11" ht="15" x14ac:dyDescent="0.3">
      <c r="B138" s="338"/>
      <c r="C138" s="239">
        <v>4.1666666666666664E-2</v>
      </c>
      <c r="D138" s="341" t="s">
        <v>203</v>
      </c>
      <c r="E138" s="342"/>
      <c r="F138" s="342"/>
      <c r="G138" s="342"/>
      <c r="H138" s="342"/>
      <c r="I138" s="342"/>
      <c r="J138" s="242"/>
      <c r="K138" s="243"/>
    </row>
    <row r="139" spans="2:11" ht="15" customHeight="1" x14ac:dyDescent="0.3">
      <c r="B139" s="338"/>
      <c r="C139" s="254"/>
      <c r="K139" s="234"/>
    </row>
    <row r="140" spans="2:11" ht="14.25" customHeight="1" x14ac:dyDescent="0.3">
      <c r="B140" s="338"/>
      <c r="C140" s="255"/>
      <c r="D140" s="343" t="s">
        <v>182</v>
      </c>
      <c r="E140" s="344"/>
      <c r="F140" s="344"/>
      <c r="G140" s="344"/>
      <c r="H140" s="344"/>
      <c r="I140" s="344"/>
      <c r="J140" s="242">
        <v>100</v>
      </c>
      <c r="K140" s="243">
        <f>J140/'Naslovna stran'!$G$11</f>
        <v>2.7777777777777777</v>
      </c>
    </row>
    <row r="141" spans="2:11" ht="15" customHeight="1" x14ac:dyDescent="0.3">
      <c r="B141" s="338"/>
      <c r="C141" s="254"/>
      <c r="K141" s="234"/>
    </row>
    <row r="142" spans="2:11" ht="15" x14ac:dyDescent="0.3">
      <c r="B142" s="338"/>
      <c r="C142" s="239">
        <v>6.9444444444444441E-3</v>
      </c>
      <c r="D142" s="341" t="s">
        <v>367</v>
      </c>
      <c r="E142" s="342"/>
      <c r="F142" s="342"/>
      <c r="G142" s="342"/>
      <c r="H142" s="342"/>
      <c r="I142" s="342"/>
      <c r="J142" s="242"/>
      <c r="K142" s="243"/>
    </row>
    <row r="143" spans="2:11" ht="15" customHeight="1" x14ac:dyDescent="0.3">
      <c r="B143" s="338"/>
      <c r="C143" s="254"/>
      <c r="K143" s="234"/>
    </row>
    <row r="144" spans="2:11" ht="14.25" customHeight="1" x14ac:dyDescent="0.3">
      <c r="B144" s="338"/>
      <c r="C144" s="255"/>
      <c r="D144" s="343" t="s">
        <v>266</v>
      </c>
      <c r="E144" s="344"/>
      <c r="F144" s="344"/>
      <c r="G144" s="344"/>
      <c r="H144" s="344"/>
      <c r="I144" s="344"/>
      <c r="J144" s="242">
        <v>200</v>
      </c>
      <c r="K144" s="243">
        <f>J144/'Naslovna stran'!$G$11</f>
        <v>5.5555555555555554</v>
      </c>
    </row>
    <row r="145" spans="2:11" ht="15" customHeight="1" x14ac:dyDescent="0.3">
      <c r="B145" s="338"/>
      <c r="C145" s="254"/>
      <c r="K145" s="234"/>
    </row>
    <row r="146" spans="2:11" ht="15" x14ac:dyDescent="0.3">
      <c r="B146" s="338"/>
      <c r="C146" s="239">
        <v>4.1666666666666664E-2</v>
      </c>
      <c r="D146" s="341" t="s">
        <v>371</v>
      </c>
      <c r="E146" s="342"/>
      <c r="F146" s="342"/>
      <c r="G146" s="342"/>
      <c r="H146" s="342"/>
      <c r="I146" s="342"/>
      <c r="J146" s="242"/>
      <c r="K146" s="243"/>
    </row>
    <row r="147" spans="2:11" ht="15" customHeight="1" x14ac:dyDescent="0.3">
      <c r="B147" s="338"/>
      <c r="C147" s="254"/>
      <c r="K147" s="234"/>
    </row>
    <row r="148" spans="2:11" ht="14.25" customHeight="1" x14ac:dyDescent="0.3">
      <c r="B148" s="338"/>
      <c r="C148" s="255"/>
      <c r="D148" s="343" t="s">
        <v>267</v>
      </c>
      <c r="E148" s="344"/>
      <c r="F148" s="344"/>
      <c r="G148" s="344"/>
      <c r="H148" s="344"/>
      <c r="I148" s="344"/>
      <c r="J148" s="242"/>
      <c r="K148" s="243"/>
    </row>
    <row r="149" spans="2:11" ht="15" customHeight="1" x14ac:dyDescent="0.3">
      <c r="B149" s="338"/>
      <c r="C149" s="254"/>
      <c r="K149" s="234"/>
    </row>
    <row r="150" spans="2:11" ht="15" x14ac:dyDescent="0.3">
      <c r="B150" s="338"/>
      <c r="C150" s="239">
        <v>1.0416666666666666E-2</v>
      </c>
      <c r="D150" s="341" t="s">
        <v>368</v>
      </c>
      <c r="E150" s="342"/>
      <c r="F150" s="342"/>
      <c r="G150" s="342"/>
      <c r="H150" s="342"/>
      <c r="I150" s="342"/>
      <c r="J150" s="242"/>
      <c r="K150" s="243"/>
    </row>
    <row r="151" spans="2:11" ht="15" customHeight="1" x14ac:dyDescent="0.3">
      <c r="B151" s="338"/>
      <c r="C151" s="254"/>
      <c r="K151" s="234"/>
    </row>
    <row r="152" spans="2:11" ht="14.25" customHeight="1" x14ac:dyDescent="0.3">
      <c r="B152" s="338"/>
      <c r="C152" s="255"/>
      <c r="D152" s="343" t="s">
        <v>370</v>
      </c>
      <c r="E152" s="344"/>
      <c r="F152" s="344"/>
      <c r="G152" s="344"/>
      <c r="H152" s="344"/>
      <c r="I152" s="344"/>
      <c r="J152" s="242"/>
      <c r="K152" s="243"/>
    </row>
    <row r="153" spans="2:11" ht="15" customHeight="1" x14ac:dyDescent="0.3">
      <c r="B153" s="338"/>
      <c r="C153" s="254"/>
      <c r="K153" s="234"/>
    </row>
    <row r="154" spans="2:11" ht="15" x14ac:dyDescent="0.3">
      <c r="B154" s="338"/>
      <c r="C154" s="239">
        <v>2.7777777777777776E-2</v>
      </c>
      <c r="D154" s="341" t="s">
        <v>369</v>
      </c>
      <c r="E154" s="342"/>
      <c r="F154" s="342"/>
      <c r="G154" s="342"/>
      <c r="H154" s="342"/>
      <c r="I154" s="342"/>
      <c r="J154" s="242"/>
      <c r="K154" s="243"/>
    </row>
    <row r="155" spans="2:11" ht="15" customHeight="1" x14ac:dyDescent="0.3">
      <c r="B155" s="338"/>
      <c r="C155" s="254"/>
      <c r="K155" s="234"/>
    </row>
    <row r="156" spans="2:11" ht="14.25" customHeight="1" x14ac:dyDescent="0.3">
      <c r="B156" s="338"/>
      <c r="C156" s="255"/>
      <c r="D156" s="343" t="s">
        <v>183</v>
      </c>
      <c r="E156" s="344"/>
      <c r="F156" s="344"/>
      <c r="G156" s="344"/>
      <c r="H156" s="344"/>
      <c r="I156" s="344"/>
      <c r="J156" s="242">
        <v>50</v>
      </c>
      <c r="K156" s="243">
        <f>J156/'Naslovna stran'!$G$11</f>
        <v>1.3888888888888888</v>
      </c>
    </row>
    <row r="157" spans="2:11" ht="15" customHeight="1" x14ac:dyDescent="0.3">
      <c r="B157" s="338"/>
      <c r="C157" s="254"/>
      <c r="K157" s="234"/>
    </row>
    <row r="158" spans="2:11" ht="15" x14ac:dyDescent="0.3">
      <c r="B158" s="338"/>
      <c r="C158" s="239">
        <v>6.9444444444444441E-3</v>
      </c>
      <c r="D158" s="341" t="s">
        <v>367</v>
      </c>
      <c r="E158" s="342"/>
      <c r="F158" s="342"/>
      <c r="G158" s="342"/>
      <c r="H158" s="342"/>
      <c r="I158" s="342"/>
      <c r="J158" s="242"/>
      <c r="K158" s="243"/>
    </row>
    <row r="159" spans="2:11" ht="15" customHeight="1" x14ac:dyDescent="0.3">
      <c r="B159" s="338"/>
      <c r="C159" s="254"/>
      <c r="K159" s="234"/>
    </row>
    <row r="160" spans="2:11" ht="14.25" customHeight="1" x14ac:dyDescent="0.3">
      <c r="B160" s="338"/>
      <c r="C160" s="255"/>
      <c r="D160" s="343" t="s">
        <v>268</v>
      </c>
      <c r="E160" s="344"/>
      <c r="F160" s="344"/>
      <c r="G160" s="344"/>
      <c r="H160" s="344"/>
      <c r="I160" s="344"/>
      <c r="J160" s="242">
        <v>60</v>
      </c>
      <c r="K160" s="243">
        <f>J160/'Naslovna stran'!$G$11</f>
        <v>1.6666666666666667</v>
      </c>
    </row>
    <row r="161" spans="2:12" ht="15" customHeight="1" x14ac:dyDescent="0.3">
      <c r="B161" s="338"/>
      <c r="C161" s="254"/>
      <c r="K161" s="234"/>
    </row>
    <row r="162" spans="2:12" ht="15" x14ac:dyDescent="0.3">
      <c r="B162" s="338"/>
      <c r="C162" s="239">
        <v>1.3888888888888888E-2</v>
      </c>
      <c r="D162" s="341" t="s">
        <v>368</v>
      </c>
      <c r="E162" s="342"/>
      <c r="F162" s="342"/>
      <c r="G162" s="342"/>
      <c r="H162" s="342"/>
      <c r="I162" s="342"/>
      <c r="J162" s="242"/>
      <c r="K162" s="243"/>
    </row>
    <row r="163" spans="2:12" ht="15" customHeight="1" x14ac:dyDescent="0.3">
      <c r="B163" s="338"/>
      <c r="C163" s="254"/>
      <c r="K163" s="234"/>
    </row>
    <row r="164" spans="2:12" ht="14.25" customHeight="1" x14ac:dyDescent="0.3">
      <c r="B164" s="338"/>
      <c r="C164" s="255"/>
      <c r="D164" s="343" t="s">
        <v>184</v>
      </c>
      <c r="E164" s="344"/>
      <c r="F164" s="344"/>
      <c r="G164" s="344"/>
      <c r="H164" s="344"/>
      <c r="I164" s="344"/>
      <c r="J164" s="242">
        <v>50</v>
      </c>
      <c r="K164" s="243">
        <f>J164/'Naslovna stran'!$G$11</f>
        <v>1.3888888888888888</v>
      </c>
    </row>
    <row r="165" spans="2:12" ht="15" customHeight="1" x14ac:dyDescent="0.3">
      <c r="B165" s="338"/>
      <c r="C165" s="254"/>
      <c r="K165" s="234"/>
    </row>
    <row r="166" spans="2:12" ht="15" x14ac:dyDescent="0.3">
      <c r="B166" s="338"/>
      <c r="C166" s="239">
        <v>4.1666666666666664E-2</v>
      </c>
      <c r="D166" s="341" t="s">
        <v>203</v>
      </c>
      <c r="E166" s="342"/>
      <c r="F166" s="342"/>
      <c r="G166" s="342"/>
      <c r="H166" s="342"/>
      <c r="I166" s="342"/>
      <c r="J166" s="242"/>
      <c r="K166" s="243"/>
    </row>
    <row r="167" spans="2:12" ht="15" customHeight="1" x14ac:dyDescent="0.3">
      <c r="B167" s="338"/>
      <c r="C167" s="254"/>
      <c r="K167" s="234"/>
    </row>
    <row r="168" spans="2:12" ht="14.25" customHeight="1" x14ac:dyDescent="0.3">
      <c r="B168" s="338"/>
      <c r="D168" s="350" t="s">
        <v>154</v>
      </c>
      <c r="E168" s="344"/>
      <c r="F168" s="344"/>
      <c r="G168" s="344"/>
      <c r="H168" s="344"/>
      <c r="I168" s="344"/>
      <c r="J168" s="242"/>
      <c r="K168" s="243"/>
    </row>
    <row r="169" spans="2:12" ht="14.25" customHeight="1" x14ac:dyDescent="0.3">
      <c r="B169" s="256"/>
      <c r="C169" s="213"/>
      <c r="D169" s="275"/>
      <c r="E169" s="275"/>
      <c r="F169" s="275"/>
      <c r="G169" s="275"/>
      <c r="H169" s="275"/>
      <c r="I169" s="275"/>
      <c r="J169" s="276"/>
      <c r="K169" s="277"/>
    </row>
    <row r="171" spans="2:12" ht="14.25" customHeight="1" x14ac:dyDescent="0.3">
      <c r="B171" s="247"/>
      <c r="C171" s="361" t="s">
        <v>400</v>
      </c>
      <c r="D171" s="354">
        <v>44821</v>
      </c>
      <c r="E171" s="354"/>
      <c r="F171" s="354"/>
      <c r="G171" s="354"/>
      <c r="H171" s="354"/>
      <c r="I171" s="354"/>
      <c r="J171" s="264"/>
      <c r="K171" s="264"/>
      <c r="L171" s="247"/>
    </row>
    <row r="172" spans="2:12" ht="14.25" customHeight="1" thickBot="1" x14ac:dyDescent="0.35">
      <c r="B172" s="259"/>
      <c r="C172" s="362"/>
      <c r="D172" s="363"/>
      <c r="E172" s="363"/>
      <c r="F172" s="363"/>
      <c r="G172" s="363"/>
      <c r="H172" s="363"/>
      <c r="I172" s="363"/>
      <c r="J172" s="260"/>
      <c r="K172" s="260"/>
      <c r="L172" s="247"/>
    </row>
    <row r="173" spans="2:12" ht="14.25" customHeight="1" thickTop="1" x14ac:dyDescent="0.3"/>
    <row r="175" spans="2:12" ht="14.25" customHeight="1" x14ac:dyDescent="0.3">
      <c r="D175" s="322" t="s">
        <v>154</v>
      </c>
      <c r="E175" s="323"/>
      <c r="F175" s="323"/>
      <c r="G175" s="323"/>
      <c r="H175" s="323"/>
      <c r="I175" s="323"/>
      <c r="J175" s="242"/>
      <c r="K175" s="243"/>
    </row>
    <row r="176" spans="2:12" ht="14.25" customHeight="1" x14ac:dyDescent="0.3">
      <c r="B176" s="235"/>
      <c r="C176" s="241"/>
      <c r="D176" s="373" t="s">
        <v>339</v>
      </c>
      <c r="E176" s="374"/>
      <c r="F176" s="374"/>
      <c r="G176" s="374"/>
      <c r="H176" s="374"/>
      <c r="I176" s="374"/>
      <c r="K176" s="234"/>
    </row>
    <row r="177" spans="2:12" ht="15" customHeight="1" x14ac:dyDescent="0.3">
      <c r="B177" s="218"/>
      <c r="C177" s="236"/>
      <c r="K177" s="234"/>
    </row>
    <row r="178" spans="2:12" ht="14.25" customHeight="1" x14ac:dyDescent="0.3">
      <c r="B178" s="235"/>
      <c r="C178" s="239">
        <v>0.125</v>
      </c>
      <c r="D178" s="320" t="s">
        <v>347</v>
      </c>
      <c r="E178" s="321"/>
      <c r="F178" s="321"/>
      <c r="G178" s="321"/>
      <c r="H178" s="321"/>
      <c r="I178" s="321"/>
      <c r="J178" s="242">
        <v>120</v>
      </c>
      <c r="K178" s="243">
        <f>J178/'Naslovna stran'!$G$11</f>
        <v>3.3333333333333335</v>
      </c>
    </row>
    <row r="179" spans="2:12" ht="15" customHeight="1" x14ac:dyDescent="0.3">
      <c r="B179" s="218"/>
      <c r="C179" s="254"/>
      <c r="K179" s="234"/>
    </row>
    <row r="180" spans="2:12" ht="15" x14ac:dyDescent="0.3">
      <c r="B180" s="235" t="s">
        <v>335</v>
      </c>
      <c r="C180" s="239">
        <v>4.1666666666666664E-2</v>
      </c>
      <c r="D180" s="341" t="s">
        <v>387</v>
      </c>
      <c r="E180" s="342"/>
      <c r="F180" s="342"/>
      <c r="G180" s="342"/>
      <c r="H180" s="342"/>
      <c r="I180" s="342"/>
      <c r="J180" s="242">
        <v>35</v>
      </c>
      <c r="K180" s="243">
        <f>J180/'Naslovna stran'!$G$11</f>
        <v>0.97222222222222221</v>
      </c>
    </row>
    <row r="181" spans="2:12" ht="15" customHeight="1" x14ac:dyDescent="0.3">
      <c r="B181" s="235"/>
      <c r="C181" s="254"/>
      <c r="K181" s="234"/>
    </row>
    <row r="182" spans="2:12" ht="14.25" customHeight="1" x14ac:dyDescent="0.3">
      <c r="B182" s="235" t="s">
        <v>352</v>
      </c>
      <c r="C182" s="239">
        <v>0.10416666666666667</v>
      </c>
      <c r="D182" s="320" t="s">
        <v>348</v>
      </c>
      <c r="E182" s="321"/>
      <c r="F182" s="321"/>
      <c r="G182" s="321"/>
      <c r="H182" s="321"/>
      <c r="I182" s="321"/>
      <c r="J182" s="242">
        <v>700</v>
      </c>
      <c r="K182" s="243">
        <f>J182/'Naslovna stran'!$G$11</f>
        <v>19.444444444444443</v>
      </c>
    </row>
    <row r="183" spans="2:12" ht="15" customHeight="1" x14ac:dyDescent="0.3">
      <c r="B183" s="218"/>
      <c r="C183" s="254"/>
      <c r="K183" s="234"/>
    </row>
    <row r="184" spans="2:12" ht="15" x14ac:dyDescent="0.3">
      <c r="B184" s="235" t="s">
        <v>389</v>
      </c>
      <c r="C184" s="239">
        <v>2.0833333333333332E-2</v>
      </c>
      <c r="D184" s="341" t="s">
        <v>388</v>
      </c>
      <c r="E184" s="342"/>
      <c r="F184" s="342"/>
      <c r="G184" s="342"/>
      <c r="H184" s="342"/>
      <c r="I184" s="342"/>
      <c r="J184" s="242">
        <v>530</v>
      </c>
      <c r="K184" s="243">
        <f>J184/'Naslovna stran'!$G$11</f>
        <v>14.722222222222221</v>
      </c>
    </row>
    <row r="185" spans="2:12" ht="15" customHeight="1" x14ac:dyDescent="0.3">
      <c r="B185" s="235"/>
      <c r="C185" s="254"/>
      <c r="K185" s="234"/>
    </row>
    <row r="186" spans="2:12" ht="14.25" customHeight="1" x14ac:dyDescent="0.3">
      <c r="B186" s="235" t="s">
        <v>338</v>
      </c>
      <c r="C186" s="239">
        <v>8.3333333333333329E-2</v>
      </c>
      <c r="D186" s="320" t="s">
        <v>350</v>
      </c>
      <c r="E186" s="321"/>
      <c r="F186" s="321"/>
      <c r="G186" s="321"/>
      <c r="H186" s="321"/>
      <c r="I186" s="321"/>
      <c r="J186" s="242">
        <v>700</v>
      </c>
      <c r="K186" s="243">
        <f>J186/'Naslovna stran'!$G$11</f>
        <v>19.444444444444443</v>
      </c>
    </row>
    <row r="187" spans="2:12" ht="15" customHeight="1" x14ac:dyDescent="0.3">
      <c r="B187" s="235"/>
      <c r="C187" s="254"/>
      <c r="K187" s="234"/>
    </row>
    <row r="188" spans="2:12" ht="14.25" customHeight="1" x14ac:dyDescent="0.3">
      <c r="B188" s="235"/>
      <c r="C188" s="241"/>
      <c r="D188" s="373" t="s">
        <v>337</v>
      </c>
      <c r="E188" s="374"/>
      <c r="F188" s="374"/>
      <c r="G188" s="374"/>
      <c r="H188" s="374"/>
      <c r="I188" s="374"/>
      <c r="K188" s="234"/>
    </row>
    <row r="189" spans="2:12" ht="14.25" customHeight="1" x14ac:dyDescent="0.3">
      <c r="B189" s="218"/>
      <c r="D189" s="322" t="s">
        <v>108</v>
      </c>
      <c r="E189" s="323"/>
      <c r="F189" s="323"/>
      <c r="G189" s="323"/>
      <c r="H189" s="323"/>
      <c r="I189" s="323"/>
      <c r="J189" s="242"/>
      <c r="K189" s="243"/>
    </row>
    <row r="191" spans="2:12" ht="14.25" customHeight="1" thickBot="1" x14ac:dyDescent="0.35"/>
    <row r="192" spans="2:12" ht="14.25" customHeight="1" thickTop="1" x14ac:dyDescent="0.3">
      <c r="B192" s="244"/>
      <c r="C192" s="351" t="s">
        <v>377</v>
      </c>
      <c r="D192" s="353" t="s">
        <v>333</v>
      </c>
      <c r="E192" s="353"/>
      <c r="F192" s="353"/>
      <c r="G192" s="353"/>
      <c r="H192" s="353"/>
      <c r="I192" s="353"/>
      <c r="J192" s="245" t="s">
        <v>378</v>
      </c>
      <c r="K192" s="246" t="s">
        <v>379</v>
      </c>
      <c r="L192" s="247"/>
    </row>
    <row r="193" spans="2:12" ht="14.25" customHeight="1" x14ac:dyDescent="0.3">
      <c r="B193" s="248"/>
      <c r="C193" s="352"/>
      <c r="D193" s="354"/>
      <c r="E193" s="354"/>
      <c r="F193" s="354"/>
      <c r="G193" s="354"/>
      <c r="H193" s="354"/>
      <c r="I193" s="354"/>
      <c r="J193" s="249" t="s">
        <v>378</v>
      </c>
      <c r="K193" s="250" t="s">
        <v>380</v>
      </c>
      <c r="L193" s="247"/>
    </row>
    <row r="195" spans="2:12" ht="15" x14ac:dyDescent="0.3">
      <c r="C195" s="356" t="s">
        <v>390</v>
      </c>
      <c r="D195" s="357"/>
      <c r="E195" s="357"/>
      <c r="F195" s="357"/>
      <c r="G195" s="357"/>
      <c r="H195" s="357"/>
      <c r="I195" s="358">
        <v>1200</v>
      </c>
      <c r="J195" s="358"/>
      <c r="K195" s="212"/>
    </row>
    <row r="196" spans="2:12" ht="15" x14ac:dyDescent="0.3">
      <c r="C196" s="356"/>
      <c r="D196" s="357"/>
      <c r="E196" s="357"/>
      <c r="F196" s="357"/>
      <c r="G196" s="357"/>
      <c r="H196" s="357"/>
      <c r="I196" s="358"/>
      <c r="J196" s="358"/>
      <c r="K196" s="212"/>
    </row>
    <row r="197" spans="2:12" ht="14.25" customHeight="1" x14ac:dyDescent="0.3">
      <c r="C197" s="359" t="s">
        <v>392</v>
      </c>
      <c r="D197" s="360"/>
      <c r="E197" s="360"/>
      <c r="F197" s="360"/>
      <c r="G197" s="360"/>
      <c r="H197" s="360"/>
      <c r="I197" s="355">
        <f>I195/'Naslovna stran'!$G$11</f>
        <v>33.333333333333336</v>
      </c>
      <c r="J197" s="355"/>
      <c r="K197" s="212"/>
    </row>
    <row r="198" spans="2:12" ht="14.25" customHeight="1" x14ac:dyDescent="0.3">
      <c r="B198" s="248"/>
      <c r="C198" s="251"/>
      <c r="D198" s="252"/>
      <c r="E198" s="252"/>
      <c r="F198" s="252"/>
      <c r="G198" s="252"/>
      <c r="H198" s="252"/>
      <c r="I198" s="252"/>
      <c r="J198" s="249"/>
      <c r="K198" s="250"/>
    </row>
    <row r="199" spans="2:12" ht="15" x14ac:dyDescent="0.3">
      <c r="C199" s="356" t="s">
        <v>448</v>
      </c>
      <c r="D199" s="357"/>
      <c r="E199" s="357"/>
      <c r="F199" s="357"/>
      <c r="G199" s="357"/>
      <c r="H199" s="357"/>
      <c r="I199" s="358">
        <v>3000</v>
      </c>
      <c r="J199" s="358"/>
      <c r="K199" s="212"/>
    </row>
    <row r="200" spans="2:12" ht="15" x14ac:dyDescent="0.3">
      <c r="C200" s="356"/>
      <c r="D200" s="357"/>
      <c r="E200" s="357"/>
      <c r="F200" s="357"/>
      <c r="G200" s="357"/>
      <c r="H200" s="357"/>
      <c r="I200" s="358"/>
      <c r="J200" s="358"/>
      <c r="K200" s="212"/>
    </row>
    <row r="201" spans="2:12" ht="14.25" customHeight="1" x14ac:dyDescent="0.3">
      <c r="C201" s="359" t="s">
        <v>391</v>
      </c>
      <c r="D201" s="360"/>
      <c r="E201" s="360"/>
      <c r="F201" s="360"/>
      <c r="G201" s="360"/>
      <c r="H201" s="360"/>
      <c r="I201" s="355">
        <f>I199/'Naslovna stran'!$G$11</f>
        <v>83.333333333333329</v>
      </c>
      <c r="J201" s="355"/>
      <c r="K201" s="212"/>
    </row>
    <row r="202" spans="2:12" ht="14.25" customHeight="1" x14ac:dyDescent="0.3">
      <c r="B202" s="248"/>
      <c r="C202" s="251"/>
      <c r="D202" s="252"/>
      <c r="E202" s="252"/>
      <c r="F202" s="252"/>
      <c r="G202" s="252"/>
      <c r="H202" s="252"/>
      <c r="I202" s="252"/>
      <c r="J202" s="249"/>
      <c r="K202" s="250"/>
    </row>
    <row r="203" spans="2:12" ht="14.25" customHeight="1" x14ac:dyDescent="0.3">
      <c r="B203" s="349" t="s">
        <v>393</v>
      </c>
      <c r="C203" s="349"/>
    </row>
    <row r="204" spans="2:12" ht="14.25" customHeight="1" x14ac:dyDescent="0.3">
      <c r="B204" s="253"/>
      <c r="C204" s="215"/>
      <c r="D204" s="271"/>
      <c r="E204" s="271"/>
      <c r="F204" s="271"/>
      <c r="G204" s="271"/>
      <c r="H204" s="271"/>
      <c r="I204" s="271"/>
      <c r="J204" s="273"/>
      <c r="K204" s="274"/>
    </row>
    <row r="205" spans="2:12" ht="14.25" customHeight="1" x14ac:dyDescent="0.3">
      <c r="B205" s="338" t="s">
        <v>396</v>
      </c>
      <c r="D205" s="350" t="s">
        <v>108</v>
      </c>
      <c r="E205" s="344"/>
      <c r="F205" s="344"/>
      <c r="G205" s="344"/>
      <c r="H205" s="344"/>
      <c r="I205" s="344"/>
      <c r="J205" s="242"/>
      <c r="K205" s="243"/>
    </row>
    <row r="206" spans="2:12" ht="15" customHeight="1" x14ac:dyDescent="0.3">
      <c r="B206" s="338"/>
      <c r="C206" s="254"/>
      <c r="K206" s="234"/>
    </row>
    <row r="207" spans="2:12" ht="15" x14ac:dyDescent="0.3">
      <c r="B207" s="338"/>
      <c r="C207" s="239">
        <v>6.9444444444444441E-3</v>
      </c>
      <c r="D207" s="341" t="s">
        <v>367</v>
      </c>
      <c r="E207" s="342"/>
      <c r="F207" s="342"/>
      <c r="G207" s="342"/>
      <c r="H207" s="342"/>
      <c r="I207" s="342"/>
      <c r="J207" s="242"/>
      <c r="K207" s="243"/>
    </row>
    <row r="208" spans="2:12" ht="15" x14ac:dyDescent="0.3">
      <c r="B208" s="338"/>
      <c r="C208" s="262"/>
      <c r="D208" s="370"/>
      <c r="E208" s="371"/>
      <c r="F208" s="371"/>
      <c r="G208" s="371"/>
      <c r="H208" s="371"/>
      <c r="I208" s="371"/>
      <c r="J208" s="242"/>
      <c r="K208" s="243"/>
    </row>
    <row r="209" spans="2:15" ht="14.25" customHeight="1" x14ac:dyDescent="0.3">
      <c r="B209" s="338"/>
      <c r="C209" s="255"/>
      <c r="D209" s="367" t="s">
        <v>394</v>
      </c>
      <c r="E209" s="368"/>
      <c r="F209" s="368"/>
      <c r="G209" s="368"/>
      <c r="H209" s="368"/>
      <c r="I209" s="368"/>
      <c r="J209" s="257">
        <v>80</v>
      </c>
      <c r="K209" s="258">
        <f>J209/'Naslovna stran'!$G$11</f>
        <v>2.2222222222222223</v>
      </c>
      <c r="L209" s="345" t="s">
        <v>397</v>
      </c>
      <c r="M209" s="346"/>
      <c r="N209" s="346"/>
      <c r="O209" s="346"/>
    </row>
    <row r="210" spans="2:15" ht="15" customHeight="1" x14ac:dyDescent="0.3">
      <c r="B210" s="338"/>
      <c r="C210" s="254"/>
      <c r="L210" s="345"/>
      <c r="M210" s="346"/>
      <c r="N210" s="346"/>
      <c r="O210" s="346"/>
    </row>
    <row r="211" spans="2:15" ht="15" x14ac:dyDescent="0.3">
      <c r="B211" s="338"/>
      <c r="C211" s="239">
        <v>4.1666666666666664E-2</v>
      </c>
      <c r="D211" s="341" t="s">
        <v>371</v>
      </c>
      <c r="E211" s="342"/>
      <c r="F211" s="342"/>
      <c r="G211" s="342"/>
      <c r="H211" s="342"/>
      <c r="I211" s="342"/>
      <c r="J211" s="242"/>
      <c r="K211" s="243"/>
    </row>
    <row r="212" spans="2:15" ht="15" customHeight="1" x14ac:dyDescent="0.3">
      <c r="B212" s="338"/>
      <c r="C212" s="254"/>
      <c r="K212" s="234"/>
    </row>
    <row r="213" spans="2:15" ht="14.25" customHeight="1" x14ac:dyDescent="0.3">
      <c r="B213" s="338"/>
      <c r="C213" s="255"/>
      <c r="D213" s="367" t="s">
        <v>393</v>
      </c>
      <c r="E213" s="368"/>
      <c r="F213" s="368"/>
      <c r="G213" s="368"/>
      <c r="H213" s="368"/>
      <c r="I213" s="368"/>
      <c r="J213" s="257"/>
      <c r="K213" s="263"/>
      <c r="L213" s="345" t="s">
        <v>398</v>
      </c>
      <c r="M213" s="346"/>
      <c r="N213" s="346"/>
      <c r="O213" s="346"/>
    </row>
    <row r="214" spans="2:15" ht="15" customHeight="1" x14ac:dyDescent="0.3">
      <c r="B214" s="338"/>
      <c r="C214" s="254"/>
      <c r="L214" s="345"/>
      <c r="M214" s="346"/>
      <c r="N214" s="346"/>
      <c r="O214" s="346"/>
    </row>
    <row r="215" spans="2:15" ht="15" x14ac:dyDescent="0.3">
      <c r="B215" s="338"/>
      <c r="C215" s="239">
        <v>4.1666666666666664E-2</v>
      </c>
      <c r="D215" s="341" t="s">
        <v>395</v>
      </c>
      <c r="E215" s="342"/>
      <c r="F215" s="342"/>
      <c r="G215" s="342"/>
      <c r="H215" s="342"/>
      <c r="I215" s="342"/>
      <c r="J215" s="242"/>
      <c r="K215" s="243"/>
    </row>
    <row r="216" spans="2:15" ht="15" customHeight="1" x14ac:dyDescent="0.3">
      <c r="B216" s="338"/>
      <c r="C216" s="254"/>
      <c r="K216" s="234"/>
    </row>
    <row r="217" spans="2:15" ht="14.25" customHeight="1" x14ac:dyDescent="0.3">
      <c r="B217" s="338"/>
      <c r="D217" s="350" t="s">
        <v>108</v>
      </c>
      <c r="E217" s="344"/>
      <c r="F217" s="344"/>
      <c r="G217" s="344"/>
      <c r="H217" s="344"/>
      <c r="I217" s="344"/>
      <c r="J217" s="242"/>
      <c r="K217" s="243"/>
    </row>
    <row r="218" spans="2:15" ht="14.25" customHeight="1" x14ac:dyDescent="0.3">
      <c r="B218" s="256"/>
      <c r="C218" s="213"/>
      <c r="D218" s="275"/>
      <c r="E218" s="275"/>
      <c r="F218" s="275"/>
      <c r="G218" s="275"/>
      <c r="H218" s="275"/>
      <c r="I218" s="275"/>
      <c r="J218" s="276"/>
      <c r="K218" s="277"/>
    </row>
    <row r="220" spans="2:15" ht="14.25" customHeight="1" x14ac:dyDescent="0.3">
      <c r="B220" s="247"/>
      <c r="C220" s="361" t="s">
        <v>349</v>
      </c>
      <c r="D220" s="354">
        <v>44827</v>
      </c>
      <c r="E220" s="354"/>
      <c r="F220" s="354"/>
      <c r="G220" s="354"/>
      <c r="H220" s="354"/>
      <c r="I220" s="354"/>
      <c r="J220" s="264"/>
      <c r="K220" s="264"/>
      <c r="L220" s="247"/>
    </row>
    <row r="221" spans="2:15" ht="14.25" customHeight="1" thickBot="1" x14ac:dyDescent="0.35">
      <c r="B221" s="259"/>
      <c r="C221" s="362"/>
      <c r="D221" s="363"/>
      <c r="E221" s="363"/>
      <c r="F221" s="363"/>
      <c r="G221" s="363"/>
      <c r="H221" s="363"/>
      <c r="I221" s="363"/>
      <c r="J221" s="260"/>
      <c r="K221" s="260"/>
      <c r="L221" s="247"/>
    </row>
    <row r="222" spans="2:15" ht="14.25" customHeight="1" thickTop="1" x14ac:dyDescent="0.3"/>
    <row r="224" spans="2:15" ht="14.25" customHeight="1" x14ac:dyDescent="0.3">
      <c r="D224" s="322" t="s">
        <v>108</v>
      </c>
      <c r="E224" s="323"/>
      <c r="F224" s="323"/>
      <c r="G224" s="323"/>
      <c r="H224" s="323"/>
      <c r="I224" s="323"/>
      <c r="J224" s="242"/>
      <c r="K224" s="243"/>
    </row>
    <row r="225" spans="2:12" ht="14.25" customHeight="1" x14ac:dyDescent="0.3">
      <c r="B225" s="235"/>
      <c r="C225" s="241"/>
      <c r="D225" s="373" t="s">
        <v>339</v>
      </c>
      <c r="E225" s="374"/>
      <c r="F225" s="374"/>
      <c r="G225" s="374"/>
      <c r="H225" s="374"/>
      <c r="I225" s="374"/>
      <c r="K225" s="234"/>
    </row>
    <row r="226" spans="2:12" ht="15" customHeight="1" x14ac:dyDescent="0.3">
      <c r="B226" s="218"/>
      <c r="C226" s="236"/>
      <c r="K226" s="234"/>
    </row>
    <row r="227" spans="2:12" ht="14.25" customHeight="1" x14ac:dyDescent="0.3">
      <c r="B227" s="235"/>
      <c r="C227" s="239">
        <v>4.1666666666666664E-2</v>
      </c>
      <c r="D227" s="320" t="s">
        <v>351</v>
      </c>
      <c r="E227" s="321"/>
      <c r="F227" s="321"/>
      <c r="G227" s="321"/>
      <c r="H227" s="321"/>
      <c r="I227" s="321"/>
      <c r="J227" s="242">
        <v>700</v>
      </c>
      <c r="K227" s="243">
        <f>J227/'Naslovna stran'!$G$11</f>
        <v>19.444444444444443</v>
      </c>
    </row>
    <row r="228" spans="2:12" ht="15" customHeight="1" x14ac:dyDescent="0.3">
      <c r="B228" s="218"/>
      <c r="C228" s="254"/>
      <c r="K228" s="234"/>
    </row>
    <row r="229" spans="2:12" ht="15" x14ac:dyDescent="0.3">
      <c r="B229" s="235" t="s">
        <v>401</v>
      </c>
      <c r="C229" s="239">
        <v>8.3333333333333329E-2</v>
      </c>
      <c r="D229" s="341" t="s">
        <v>402</v>
      </c>
      <c r="E229" s="342"/>
      <c r="F229" s="342"/>
      <c r="G229" s="342"/>
      <c r="H229" s="342"/>
      <c r="I229" s="342"/>
      <c r="J229" s="242">
        <v>45</v>
      </c>
      <c r="K229" s="243">
        <f>J229/'Naslovna stran'!$G$11</f>
        <v>1.25</v>
      </c>
    </row>
    <row r="230" spans="2:12" ht="15" customHeight="1" x14ac:dyDescent="0.3">
      <c r="B230" s="235"/>
      <c r="C230" s="254"/>
      <c r="K230" s="234"/>
    </row>
    <row r="231" spans="2:12" ht="14.25" customHeight="1" x14ac:dyDescent="0.3">
      <c r="B231" s="235"/>
      <c r="C231" s="241"/>
      <c r="D231" s="373" t="s">
        <v>337</v>
      </c>
      <c r="E231" s="374"/>
      <c r="F231" s="374"/>
      <c r="G231" s="374"/>
      <c r="H231" s="374"/>
      <c r="I231" s="374"/>
      <c r="K231" s="234"/>
    </row>
    <row r="232" spans="2:12" ht="14.25" customHeight="1" x14ac:dyDescent="0.3">
      <c r="B232" s="218"/>
      <c r="D232" s="322" t="s">
        <v>141</v>
      </c>
      <c r="E232" s="323"/>
      <c r="F232" s="323"/>
      <c r="G232" s="323"/>
      <c r="H232" s="323"/>
      <c r="I232" s="323"/>
      <c r="J232" s="242"/>
      <c r="K232" s="243"/>
    </row>
    <row r="234" spans="2:12" ht="14.25" customHeight="1" thickBot="1" x14ac:dyDescent="0.35"/>
    <row r="235" spans="2:12" ht="14.25" customHeight="1" thickTop="1" x14ac:dyDescent="0.3">
      <c r="B235" s="244"/>
      <c r="C235" s="351" t="s">
        <v>407</v>
      </c>
      <c r="D235" s="353" t="s">
        <v>334</v>
      </c>
      <c r="E235" s="353"/>
      <c r="F235" s="353"/>
      <c r="G235" s="353"/>
      <c r="H235" s="353"/>
      <c r="I235" s="353"/>
      <c r="J235" s="245"/>
      <c r="K235" s="246"/>
      <c r="L235" s="247"/>
    </row>
    <row r="236" spans="2:12" ht="14.25" customHeight="1" x14ac:dyDescent="0.3">
      <c r="B236" s="248"/>
      <c r="C236" s="352"/>
      <c r="D236" s="354"/>
      <c r="E236" s="354"/>
      <c r="F236" s="354"/>
      <c r="G236" s="354"/>
      <c r="H236" s="354"/>
      <c r="I236" s="354"/>
      <c r="J236" s="249"/>
      <c r="K236" s="250"/>
      <c r="L236" s="247"/>
    </row>
    <row r="237" spans="2:12" ht="14.25" customHeight="1" x14ac:dyDescent="0.3">
      <c r="B237" s="248"/>
      <c r="C237" s="251"/>
      <c r="D237" s="252"/>
      <c r="E237" s="252"/>
      <c r="F237" s="252"/>
      <c r="G237" s="252"/>
      <c r="H237" s="252"/>
      <c r="I237" s="252"/>
      <c r="J237" s="249"/>
      <c r="K237" s="250"/>
    </row>
    <row r="238" spans="2:12" ht="14.25" customHeight="1" x14ac:dyDescent="0.3">
      <c r="B238" s="349" t="s">
        <v>409</v>
      </c>
      <c r="C238" s="349"/>
    </row>
    <row r="239" spans="2:12" ht="14.25" customHeight="1" x14ac:dyDescent="0.3">
      <c r="B239" s="253"/>
      <c r="C239" s="215"/>
      <c r="D239" s="271"/>
      <c r="E239" s="271"/>
      <c r="F239" s="271"/>
      <c r="G239" s="271"/>
      <c r="H239" s="271"/>
      <c r="I239" s="271"/>
      <c r="J239" s="273"/>
      <c r="K239" s="274"/>
    </row>
    <row r="240" spans="2:12" ht="14.25" customHeight="1" x14ac:dyDescent="0.3">
      <c r="B240" s="338" t="s">
        <v>424</v>
      </c>
      <c r="D240" s="350" t="s">
        <v>141</v>
      </c>
      <c r="E240" s="344"/>
      <c r="F240" s="344"/>
      <c r="G240" s="344"/>
      <c r="H240" s="344"/>
      <c r="I240" s="344"/>
      <c r="J240" s="242"/>
      <c r="K240" s="243"/>
    </row>
    <row r="241" spans="2:15" ht="15" customHeight="1" x14ac:dyDescent="0.3">
      <c r="B241" s="338"/>
      <c r="C241" s="254"/>
      <c r="K241" s="243"/>
    </row>
    <row r="242" spans="2:15" ht="15" x14ac:dyDescent="0.3">
      <c r="B242" s="338"/>
      <c r="C242" s="239">
        <v>1.0416666666666666E-2</v>
      </c>
      <c r="D242" s="347" t="s">
        <v>203</v>
      </c>
      <c r="E242" s="348"/>
      <c r="F242" s="348"/>
      <c r="G242" s="348"/>
      <c r="H242" s="348"/>
      <c r="I242" s="348"/>
      <c r="J242" s="237"/>
      <c r="K242" s="240"/>
      <c r="L242" s="339" t="s">
        <v>417</v>
      </c>
      <c r="M242" s="340"/>
      <c r="N242" s="340"/>
      <c r="O242" s="340"/>
    </row>
    <row r="243" spans="2:15" ht="15" customHeight="1" x14ac:dyDescent="0.3">
      <c r="B243" s="338"/>
      <c r="C243" s="254"/>
      <c r="L243" s="339"/>
      <c r="M243" s="340"/>
      <c r="N243" s="340"/>
      <c r="O243" s="340"/>
    </row>
    <row r="244" spans="2:15" ht="14.25" customHeight="1" x14ac:dyDescent="0.3">
      <c r="B244" s="338"/>
      <c r="C244" s="255"/>
      <c r="D244" s="343" t="s">
        <v>408</v>
      </c>
      <c r="E244" s="344"/>
      <c r="F244" s="344"/>
      <c r="G244" s="344"/>
      <c r="H244" s="344"/>
      <c r="I244" s="344"/>
      <c r="J244" s="242"/>
      <c r="K244" s="243"/>
    </row>
    <row r="245" spans="2:15" ht="15" customHeight="1" x14ac:dyDescent="0.3">
      <c r="B245" s="338"/>
      <c r="C245" s="254"/>
      <c r="K245" s="243"/>
    </row>
    <row r="246" spans="2:15" ht="15" x14ac:dyDescent="0.3">
      <c r="B246" s="338"/>
      <c r="C246" s="239">
        <v>3.125E-2</v>
      </c>
      <c r="D246" s="341" t="s">
        <v>416</v>
      </c>
      <c r="E246" s="342"/>
      <c r="F246" s="342"/>
      <c r="G246" s="342"/>
      <c r="H246" s="342"/>
      <c r="I246" s="342"/>
      <c r="J246" s="242"/>
      <c r="K246" s="243"/>
    </row>
    <row r="247" spans="2:15" ht="15" customHeight="1" x14ac:dyDescent="0.3">
      <c r="B247" s="338"/>
      <c r="C247" s="254"/>
      <c r="K247" s="234"/>
    </row>
    <row r="248" spans="2:15" ht="14.25" customHeight="1" x14ac:dyDescent="0.3">
      <c r="B248" s="338"/>
      <c r="C248" s="255"/>
      <c r="D248" s="343" t="s">
        <v>411</v>
      </c>
      <c r="E248" s="344"/>
      <c r="F248" s="344"/>
      <c r="G248" s="344"/>
      <c r="H248" s="344"/>
      <c r="I248" s="344"/>
      <c r="J248" s="242"/>
      <c r="K248" s="243"/>
    </row>
    <row r="249" spans="2:15" ht="15" customHeight="1" x14ac:dyDescent="0.3">
      <c r="B249" s="338"/>
      <c r="C249" s="254"/>
      <c r="K249" s="243"/>
    </row>
    <row r="250" spans="2:15" ht="15" x14ac:dyDescent="0.3">
      <c r="B250" s="338"/>
      <c r="C250" s="239">
        <v>1.3888888888888888E-2</v>
      </c>
      <c r="D250" s="347" t="s">
        <v>203</v>
      </c>
      <c r="E250" s="348"/>
      <c r="F250" s="348"/>
      <c r="G250" s="348"/>
      <c r="H250" s="348"/>
      <c r="I250" s="348"/>
      <c r="J250" s="237"/>
      <c r="K250" s="240"/>
      <c r="L250" s="339" t="s">
        <v>417</v>
      </c>
      <c r="M250" s="340"/>
      <c r="N250" s="340"/>
      <c r="O250" s="340"/>
    </row>
    <row r="251" spans="2:15" ht="15" customHeight="1" x14ac:dyDescent="0.3">
      <c r="B251" s="338"/>
      <c r="C251" s="254"/>
      <c r="L251" s="339"/>
      <c r="M251" s="340"/>
      <c r="N251" s="340"/>
      <c r="O251" s="340"/>
    </row>
    <row r="252" spans="2:15" ht="14.25" customHeight="1" x14ac:dyDescent="0.3">
      <c r="B252" s="338"/>
      <c r="C252" s="255"/>
      <c r="D252" s="343" t="s">
        <v>412</v>
      </c>
      <c r="E252" s="344"/>
      <c r="F252" s="344"/>
      <c r="G252" s="344"/>
      <c r="H252" s="344"/>
      <c r="I252" s="344"/>
      <c r="J252" s="242"/>
      <c r="K252" s="243"/>
    </row>
    <row r="253" spans="2:15" ht="15" customHeight="1" x14ac:dyDescent="0.3">
      <c r="B253" s="338"/>
      <c r="C253" s="254"/>
      <c r="K253" s="243"/>
    </row>
    <row r="254" spans="2:15" ht="15" x14ac:dyDescent="0.3">
      <c r="B254" s="338"/>
      <c r="C254" s="239">
        <v>2.0833333333333332E-2</v>
      </c>
      <c r="D254" s="341" t="s">
        <v>418</v>
      </c>
      <c r="E254" s="342"/>
      <c r="F254" s="342"/>
      <c r="G254" s="342"/>
      <c r="H254" s="342"/>
      <c r="I254" s="342"/>
      <c r="J254" s="242"/>
      <c r="K254" s="243"/>
    </row>
    <row r="255" spans="2:15" ht="15" customHeight="1" x14ac:dyDescent="0.3">
      <c r="B255" s="338"/>
      <c r="C255" s="254"/>
      <c r="K255" s="234"/>
    </row>
    <row r="256" spans="2:15" ht="14.25" customHeight="1" x14ac:dyDescent="0.3">
      <c r="B256" s="338"/>
      <c r="C256" s="255"/>
      <c r="D256" s="343" t="s">
        <v>413</v>
      </c>
      <c r="E256" s="344"/>
      <c r="F256" s="344"/>
      <c r="G256" s="344"/>
      <c r="H256" s="344"/>
      <c r="I256" s="344"/>
      <c r="J256" s="242"/>
      <c r="K256" s="243"/>
    </row>
    <row r="257" spans="2:15" ht="15" customHeight="1" x14ac:dyDescent="0.3">
      <c r="B257" s="338"/>
      <c r="C257" s="254"/>
      <c r="K257" s="243"/>
    </row>
    <row r="258" spans="2:15" ht="15" x14ac:dyDescent="0.3">
      <c r="B258" s="338"/>
      <c r="C258" s="239">
        <v>4.1666666666666664E-2</v>
      </c>
      <c r="D258" s="347" t="s">
        <v>419</v>
      </c>
      <c r="E258" s="348"/>
      <c r="F258" s="348"/>
      <c r="G258" s="348"/>
      <c r="H258" s="348"/>
      <c r="I258" s="348"/>
      <c r="J258" s="237"/>
      <c r="K258" s="240"/>
      <c r="L258" s="339" t="s">
        <v>417</v>
      </c>
      <c r="M258" s="340"/>
      <c r="N258" s="340"/>
      <c r="O258" s="340"/>
    </row>
    <row r="259" spans="2:15" ht="15" customHeight="1" x14ac:dyDescent="0.3">
      <c r="B259" s="338"/>
      <c r="C259" s="254"/>
      <c r="L259" s="339"/>
      <c r="M259" s="340"/>
      <c r="N259" s="340"/>
      <c r="O259" s="340"/>
    </row>
    <row r="260" spans="2:15" ht="14.25" customHeight="1" x14ac:dyDescent="0.3">
      <c r="B260" s="338"/>
      <c r="D260" s="350" t="s">
        <v>141</v>
      </c>
      <c r="E260" s="344"/>
      <c r="F260" s="344"/>
      <c r="G260" s="344"/>
      <c r="H260" s="344"/>
      <c r="I260" s="344"/>
      <c r="J260" s="242"/>
      <c r="K260" s="243"/>
    </row>
    <row r="261" spans="2:15" ht="14.25" customHeight="1" x14ac:dyDescent="0.3">
      <c r="B261" s="256"/>
      <c r="C261" s="213"/>
      <c r="D261" s="275"/>
      <c r="E261" s="275"/>
      <c r="F261" s="275"/>
      <c r="G261" s="275"/>
      <c r="H261" s="275"/>
      <c r="I261" s="275"/>
      <c r="J261" s="276"/>
      <c r="K261" s="277"/>
    </row>
    <row r="262" spans="2:15" ht="14.25" customHeight="1" x14ac:dyDescent="0.3">
      <c r="B262" s="248"/>
      <c r="C262" s="251"/>
      <c r="D262" s="252"/>
      <c r="E262" s="252"/>
      <c r="F262" s="252"/>
      <c r="G262" s="252"/>
      <c r="H262" s="252"/>
      <c r="I262" s="252"/>
      <c r="J262" s="249"/>
      <c r="K262" s="250"/>
    </row>
    <row r="263" spans="2:15" ht="14.25" customHeight="1" x14ac:dyDescent="0.3">
      <c r="B263" s="349" t="s">
        <v>410</v>
      </c>
      <c r="C263" s="349"/>
    </row>
    <row r="264" spans="2:15" ht="14.25" customHeight="1" x14ac:dyDescent="0.3">
      <c r="B264" s="253"/>
      <c r="C264" s="215"/>
      <c r="D264" s="271"/>
      <c r="E264" s="271"/>
      <c r="F264" s="271"/>
      <c r="G264" s="271"/>
      <c r="H264" s="271"/>
      <c r="I264" s="271"/>
      <c r="J264" s="273"/>
      <c r="K264" s="274"/>
    </row>
    <row r="265" spans="2:15" ht="14.25" customHeight="1" x14ac:dyDescent="0.3">
      <c r="B265" s="338" t="s">
        <v>356</v>
      </c>
      <c r="D265" s="350" t="s">
        <v>141</v>
      </c>
      <c r="E265" s="344"/>
      <c r="F265" s="344"/>
      <c r="G265" s="344"/>
      <c r="H265" s="344"/>
      <c r="I265" s="344"/>
      <c r="J265" s="242"/>
      <c r="K265" s="243"/>
    </row>
    <row r="266" spans="2:15" ht="15" customHeight="1" x14ac:dyDescent="0.3">
      <c r="B266" s="338"/>
      <c r="C266" s="254"/>
      <c r="K266" s="243"/>
    </row>
    <row r="267" spans="2:15" ht="15" customHeight="1" x14ac:dyDescent="0.3">
      <c r="B267" s="338"/>
      <c r="C267" s="239">
        <v>1.3888888888888888E-2</v>
      </c>
      <c r="D267" s="347" t="s">
        <v>203</v>
      </c>
      <c r="E267" s="348"/>
      <c r="F267" s="348"/>
      <c r="G267" s="348"/>
      <c r="H267" s="348"/>
      <c r="I267" s="348"/>
      <c r="J267" s="237"/>
      <c r="K267" s="240"/>
      <c r="L267" s="339" t="s">
        <v>417</v>
      </c>
      <c r="M267" s="340"/>
      <c r="N267" s="340"/>
      <c r="O267" s="340"/>
    </row>
    <row r="268" spans="2:15" ht="15" customHeight="1" x14ac:dyDescent="0.3">
      <c r="B268" s="338"/>
      <c r="C268" s="254"/>
      <c r="L268" s="339"/>
      <c r="M268" s="340"/>
      <c r="N268" s="340"/>
      <c r="O268" s="340"/>
    </row>
    <row r="269" spans="2:15" ht="14.25" customHeight="1" x14ac:dyDescent="0.3">
      <c r="B269" s="338"/>
      <c r="C269" s="255"/>
      <c r="D269" s="343" t="s">
        <v>406</v>
      </c>
      <c r="E269" s="344"/>
      <c r="F269" s="344"/>
      <c r="G269" s="344"/>
      <c r="H269" s="344"/>
      <c r="I269" s="344"/>
      <c r="J269" s="242"/>
      <c r="K269" s="243"/>
    </row>
    <row r="270" spans="2:15" ht="15" customHeight="1" x14ac:dyDescent="0.3">
      <c r="B270" s="338"/>
      <c r="C270" s="254"/>
      <c r="K270" s="243"/>
    </row>
    <row r="271" spans="2:15" ht="15" customHeight="1" x14ac:dyDescent="0.3">
      <c r="B271" s="338"/>
      <c r="C271" s="239">
        <v>2.0833333333333332E-2</v>
      </c>
      <c r="D271" s="341" t="s">
        <v>360</v>
      </c>
      <c r="E271" s="342"/>
      <c r="F271" s="342"/>
      <c r="G271" s="342"/>
      <c r="H271" s="342"/>
      <c r="I271" s="342"/>
      <c r="J271" s="242"/>
      <c r="K271" s="243"/>
    </row>
    <row r="272" spans="2:15" ht="15" customHeight="1" x14ac:dyDescent="0.3">
      <c r="B272" s="338"/>
      <c r="C272" s="254"/>
      <c r="K272" s="234"/>
    </row>
    <row r="273" spans="2:15" ht="14.25" customHeight="1" x14ac:dyDescent="0.3">
      <c r="B273" s="338"/>
      <c r="C273" s="255"/>
      <c r="D273" s="343" t="s">
        <v>420</v>
      </c>
      <c r="E273" s="344"/>
      <c r="F273" s="344"/>
      <c r="G273" s="344"/>
      <c r="H273" s="344"/>
      <c r="I273" s="344"/>
      <c r="J273" s="242"/>
      <c r="K273" s="243"/>
    </row>
    <row r="274" spans="2:15" ht="15" customHeight="1" x14ac:dyDescent="0.3">
      <c r="B274" s="338"/>
      <c r="C274" s="254"/>
      <c r="K274" s="243"/>
    </row>
    <row r="275" spans="2:15" ht="15" customHeight="1" x14ac:dyDescent="0.3">
      <c r="B275" s="338"/>
      <c r="C275" s="239">
        <v>1.7361111111111112E-2</v>
      </c>
      <c r="D275" s="341" t="s">
        <v>366</v>
      </c>
      <c r="E275" s="342"/>
      <c r="F275" s="342"/>
      <c r="G275" s="342"/>
      <c r="H275" s="342"/>
      <c r="I275" s="342"/>
      <c r="J275" s="242"/>
      <c r="K275" s="243"/>
    </row>
    <row r="276" spans="2:15" ht="15" customHeight="1" x14ac:dyDescent="0.3">
      <c r="B276" s="338"/>
      <c r="C276" s="254"/>
      <c r="K276" s="234"/>
    </row>
    <row r="277" spans="2:15" ht="14.25" customHeight="1" x14ac:dyDescent="0.3">
      <c r="B277" s="338"/>
      <c r="C277" s="255"/>
      <c r="D277" s="343" t="s">
        <v>421</v>
      </c>
      <c r="E277" s="344"/>
      <c r="F277" s="344"/>
      <c r="G277" s="344"/>
      <c r="H277" s="344"/>
      <c r="I277" s="344"/>
      <c r="J277" s="242"/>
      <c r="K277" s="243"/>
    </row>
    <row r="278" spans="2:15" ht="15" customHeight="1" x14ac:dyDescent="0.3">
      <c r="B278" s="338"/>
      <c r="C278" s="254"/>
      <c r="K278" s="243"/>
    </row>
    <row r="279" spans="2:15" ht="14.25" customHeight="1" x14ac:dyDescent="0.3">
      <c r="B279" s="338"/>
      <c r="C279" s="255"/>
      <c r="D279" s="367" t="s">
        <v>394</v>
      </c>
      <c r="E279" s="368"/>
      <c r="F279" s="368"/>
      <c r="G279" s="368"/>
      <c r="H279" s="368"/>
      <c r="I279" s="368"/>
      <c r="J279" s="257"/>
      <c r="K279" s="258"/>
      <c r="L279" s="345" t="s">
        <v>422</v>
      </c>
      <c r="M279" s="346"/>
      <c r="N279" s="346"/>
      <c r="O279" s="346"/>
    </row>
    <row r="280" spans="2:15" ht="15" customHeight="1" x14ac:dyDescent="0.3">
      <c r="B280" s="338"/>
      <c r="C280" s="254"/>
      <c r="K280" s="243"/>
      <c r="L280" s="345"/>
      <c r="M280" s="346"/>
      <c r="N280" s="346"/>
      <c r="O280" s="346"/>
    </row>
    <row r="281" spans="2:15" ht="15" customHeight="1" x14ac:dyDescent="0.3">
      <c r="B281" s="338"/>
      <c r="C281" s="239">
        <v>4.1666666666666664E-2</v>
      </c>
      <c r="D281" s="341" t="s">
        <v>423</v>
      </c>
      <c r="E281" s="342"/>
      <c r="F281" s="342"/>
      <c r="G281" s="342"/>
      <c r="H281" s="342"/>
      <c r="I281" s="342"/>
      <c r="J281" s="242"/>
      <c r="K281" s="243"/>
      <c r="L281" s="345"/>
      <c r="M281" s="346"/>
      <c r="N281" s="346"/>
      <c r="O281" s="346"/>
    </row>
    <row r="282" spans="2:15" ht="15" customHeight="1" x14ac:dyDescent="0.3">
      <c r="B282" s="338"/>
      <c r="C282" s="254"/>
      <c r="L282" s="345"/>
      <c r="M282" s="346"/>
      <c r="N282" s="346"/>
      <c r="O282" s="346"/>
    </row>
    <row r="283" spans="2:15" ht="14.25" customHeight="1" x14ac:dyDescent="0.3">
      <c r="B283" s="338"/>
      <c r="D283" s="350" t="s">
        <v>141</v>
      </c>
      <c r="E283" s="344"/>
      <c r="F283" s="344"/>
      <c r="G283" s="344"/>
      <c r="H283" s="344"/>
      <c r="I283" s="344"/>
      <c r="J283" s="242"/>
      <c r="K283" s="243"/>
    </row>
    <row r="284" spans="2:15" ht="14.25" customHeight="1" x14ac:dyDescent="0.3">
      <c r="B284" s="256"/>
      <c r="C284" s="213"/>
      <c r="D284" s="275"/>
      <c r="E284" s="275"/>
      <c r="F284" s="275"/>
      <c r="G284" s="275"/>
      <c r="H284" s="275"/>
      <c r="I284" s="275"/>
      <c r="J284" s="276"/>
      <c r="K284" s="277"/>
    </row>
    <row r="286" spans="2:15" ht="14.25" customHeight="1" x14ac:dyDescent="0.3">
      <c r="B286" s="247"/>
      <c r="C286" s="361" t="s">
        <v>353</v>
      </c>
      <c r="D286" s="354">
        <v>44830</v>
      </c>
      <c r="E286" s="354"/>
      <c r="F286" s="354"/>
      <c r="G286" s="354"/>
      <c r="H286" s="354"/>
      <c r="I286" s="354"/>
      <c r="J286" s="264"/>
      <c r="K286" s="264"/>
      <c r="L286" s="247"/>
    </row>
    <row r="287" spans="2:15" ht="14.25" customHeight="1" thickBot="1" x14ac:dyDescent="0.35">
      <c r="B287" s="259"/>
      <c r="C287" s="362"/>
      <c r="D287" s="363"/>
      <c r="E287" s="363"/>
      <c r="F287" s="363"/>
      <c r="G287" s="363"/>
      <c r="H287" s="363"/>
      <c r="I287" s="363"/>
      <c r="J287" s="260"/>
      <c r="K287" s="260"/>
      <c r="L287" s="247"/>
    </row>
    <row r="288" spans="2:15" ht="14.25" customHeight="1" thickTop="1" x14ac:dyDescent="0.3"/>
    <row r="290" spans="2:15" ht="14.25" customHeight="1" x14ac:dyDescent="0.3">
      <c r="D290" s="322" t="s">
        <v>141</v>
      </c>
      <c r="E290" s="323"/>
      <c r="F290" s="323"/>
      <c r="G290" s="323"/>
      <c r="H290" s="323"/>
      <c r="I290" s="323"/>
      <c r="J290" s="242"/>
      <c r="K290" s="243"/>
    </row>
    <row r="291" spans="2:15" ht="14.25" customHeight="1" x14ac:dyDescent="0.3">
      <c r="B291" s="235"/>
      <c r="C291" s="241"/>
      <c r="D291" s="373" t="s">
        <v>339</v>
      </c>
      <c r="E291" s="374"/>
      <c r="F291" s="374"/>
      <c r="G291" s="374"/>
      <c r="H291" s="374"/>
      <c r="I291" s="374"/>
      <c r="K291" s="234"/>
    </row>
    <row r="292" spans="2:15" ht="15" customHeight="1" x14ac:dyDescent="0.3">
      <c r="B292" s="218"/>
      <c r="C292" s="236">
        <v>0.29166666666666669</v>
      </c>
      <c r="K292" s="234"/>
    </row>
    <row r="293" spans="2:15" ht="14.25" customHeight="1" x14ac:dyDescent="0.3">
      <c r="B293" s="235"/>
      <c r="C293" s="239">
        <v>6.25E-2</v>
      </c>
      <c r="D293" s="378" t="s">
        <v>403</v>
      </c>
      <c r="E293" s="379"/>
      <c r="F293" s="379"/>
      <c r="G293" s="379"/>
      <c r="H293" s="379"/>
      <c r="I293" s="379"/>
      <c r="J293" s="237">
        <v>170</v>
      </c>
      <c r="K293" s="240">
        <f>J293/'Naslovna stran'!$G$11</f>
        <v>4.7222222222222223</v>
      </c>
      <c r="L293" s="339" t="s">
        <v>444</v>
      </c>
      <c r="M293" s="340"/>
      <c r="N293" s="340"/>
      <c r="O293" s="340"/>
    </row>
    <row r="294" spans="2:15" ht="15" customHeight="1" x14ac:dyDescent="0.3">
      <c r="B294" s="235"/>
      <c r="C294" s="236"/>
      <c r="L294" s="376"/>
      <c r="M294" s="377"/>
      <c r="N294" s="377"/>
      <c r="O294" s="377"/>
    </row>
    <row r="295" spans="2:15" ht="14.25" customHeight="1" x14ac:dyDescent="0.3">
      <c r="B295" s="235"/>
      <c r="C295" s="239">
        <v>6.25E-2</v>
      </c>
      <c r="D295" s="378" t="s">
        <v>404</v>
      </c>
      <c r="E295" s="379"/>
      <c r="F295" s="379"/>
      <c r="G295" s="379"/>
      <c r="H295" s="379"/>
      <c r="I295" s="379"/>
      <c r="J295" s="237">
        <v>700</v>
      </c>
      <c r="K295" s="238">
        <f>J295/'Naslovna stran'!$G$11</f>
        <v>19.444444444444443</v>
      </c>
      <c r="L295" s="339" t="s">
        <v>415</v>
      </c>
      <c r="M295" s="340"/>
      <c r="N295" s="340"/>
      <c r="O295" s="340"/>
    </row>
    <row r="296" spans="2:15" ht="15" x14ac:dyDescent="0.3">
      <c r="B296" s="235"/>
      <c r="C296" s="236">
        <v>0.53125</v>
      </c>
      <c r="K296" s="234"/>
      <c r="L296" s="376"/>
      <c r="M296" s="377"/>
      <c r="N296" s="377"/>
      <c r="O296" s="377"/>
    </row>
    <row r="297" spans="2:15" ht="14.25" customHeight="1" x14ac:dyDescent="0.3">
      <c r="B297" s="218"/>
      <c r="D297" s="320" t="s">
        <v>405</v>
      </c>
      <c r="E297" s="321"/>
      <c r="F297" s="321"/>
      <c r="G297" s="321"/>
      <c r="H297" s="321"/>
      <c r="I297" s="321"/>
      <c r="K297" s="234"/>
    </row>
  </sheetData>
  <mergeCells count="185">
    <mergeCell ref="D98:I98"/>
    <mergeCell ref="L293:O294"/>
    <mergeCell ref="L295:O296"/>
    <mergeCell ref="D295:I295"/>
    <mergeCell ref="D297:I297"/>
    <mergeCell ref="D293:I293"/>
    <mergeCell ref="D227:I227"/>
    <mergeCell ref="D229:I229"/>
    <mergeCell ref="D231:I231"/>
    <mergeCell ref="D232:I232"/>
    <mergeCell ref="D290:I290"/>
    <mergeCell ref="D291:I291"/>
    <mergeCell ref="L250:O251"/>
    <mergeCell ref="L242:O243"/>
    <mergeCell ref="D273:I273"/>
    <mergeCell ref="D279:I279"/>
    <mergeCell ref="D283:I283"/>
    <mergeCell ref="D225:I225"/>
    <mergeCell ref="B44:C44"/>
    <mergeCell ref="B84:C84"/>
    <mergeCell ref="I80:J81"/>
    <mergeCell ref="C82:H82"/>
    <mergeCell ref="D138:I138"/>
    <mergeCell ref="L209:O210"/>
    <mergeCell ref="L213:O214"/>
    <mergeCell ref="L123:O124"/>
    <mergeCell ref="D175:I175"/>
    <mergeCell ref="D176:I176"/>
    <mergeCell ref="D178:I178"/>
    <mergeCell ref="D189:I189"/>
    <mergeCell ref="B86:B106"/>
    <mergeCell ref="D86:I86"/>
    <mergeCell ref="D90:I90"/>
    <mergeCell ref="D102:I102"/>
    <mergeCell ref="D100:I100"/>
    <mergeCell ref="D106:I106"/>
    <mergeCell ref="D88:I88"/>
    <mergeCell ref="D89:I89"/>
    <mergeCell ref="D92:I92"/>
    <mergeCell ref="D104:I104"/>
    <mergeCell ref="D60:I60"/>
    <mergeCell ref="D96:I96"/>
    <mergeCell ref="C220:C221"/>
    <mergeCell ref="D220:I221"/>
    <mergeCell ref="D186:I186"/>
    <mergeCell ref="D180:I180"/>
    <mergeCell ref="D182:I182"/>
    <mergeCell ref="D188:I188"/>
    <mergeCell ref="D192:I193"/>
    <mergeCell ref="C192:C193"/>
    <mergeCell ref="D224:I224"/>
    <mergeCell ref="I197:J197"/>
    <mergeCell ref="B203:C203"/>
    <mergeCell ref="B205:B217"/>
    <mergeCell ref="D205:I205"/>
    <mergeCell ref="D207:I207"/>
    <mergeCell ref="D208:I208"/>
    <mergeCell ref="D209:I209"/>
    <mergeCell ref="D211:I211"/>
    <mergeCell ref="D217:I217"/>
    <mergeCell ref="D215:I215"/>
    <mergeCell ref="D213:I213"/>
    <mergeCell ref="C286:C287"/>
    <mergeCell ref="D286:I287"/>
    <mergeCell ref="B31:B41"/>
    <mergeCell ref="D50:I50"/>
    <mergeCell ref="D46:I46"/>
    <mergeCell ref="C63:C64"/>
    <mergeCell ref="D63:I64"/>
    <mergeCell ref="D94:I94"/>
    <mergeCell ref="D56:I56"/>
    <mergeCell ref="D52:I52"/>
    <mergeCell ref="D67:I67"/>
    <mergeCell ref="D68:I68"/>
    <mergeCell ref="D31:I31"/>
    <mergeCell ref="D73:I73"/>
    <mergeCell ref="D74:I74"/>
    <mergeCell ref="D70:I70"/>
    <mergeCell ref="D71:I71"/>
    <mergeCell ref="D48:I48"/>
    <mergeCell ref="D37:I37"/>
    <mergeCell ref="C80:H81"/>
    <mergeCell ref="B46:B60"/>
    <mergeCell ref="C77:C78"/>
    <mergeCell ref="D77:I78"/>
    <mergeCell ref="D58:I58"/>
    <mergeCell ref="C2:C3"/>
    <mergeCell ref="D54:I54"/>
    <mergeCell ref="D41:I41"/>
    <mergeCell ref="D6:I6"/>
    <mergeCell ref="D11:I11"/>
    <mergeCell ref="D35:I35"/>
    <mergeCell ref="C14:C15"/>
    <mergeCell ref="D33:I33"/>
    <mergeCell ref="D8:I8"/>
    <mergeCell ref="D34:I34"/>
    <mergeCell ref="D39:I39"/>
    <mergeCell ref="D40:I40"/>
    <mergeCell ref="D2:I3"/>
    <mergeCell ref="D14:I15"/>
    <mergeCell ref="D10:I10"/>
    <mergeCell ref="C17:H18"/>
    <mergeCell ref="I17:J18"/>
    <mergeCell ref="C19:H19"/>
    <mergeCell ref="C21:H22"/>
    <mergeCell ref="I21:J22"/>
    <mergeCell ref="C23:H23"/>
    <mergeCell ref="C25:H26"/>
    <mergeCell ref="I25:J26"/>
    <mergeCell ref="C27:H27"/>
    <mergeCell ref="L48:O49"/>
    <mergeCell ref="L58:O59"/>
    <mergeCell ref="B136:B168"/>
    <mergeCell ref="D136:I136"/>
    <mergeCell ref="D140:I140"/>
    <mergeCell ref="D150:I150"/>
    <mergeCell ref="D156:I156"/>
    <mergeCell ref="D158:I158"/>
    <mergeCell ref="D160:I160"/>
    <mergeCell ref="D162:I162"/>
    <mergeCell ref="D164:I164"/>
    <mergeCell ref="D166:I166"/>
    <mergeCell ref="D168:I168"/>
    <mergeCell ref="D148:I148"/>
    <mergeCell ref="D142:I142"/>
    <mergeCell ref="D144:I144"/>
    <mergeCell ref="D152:I152"/>
    <mergeCell ref="D154:I154"/>
    <mergeCell ref="D146:I146"/>
    <mergeCell ref="B111:B131"/>
    <mergeCell ref="D113:I113"/>
    <mergeCell ref="D115:I115"/>
    <mergeCell ref="D123:I123"/>
    <mergeCell ref="D125:I125"/>
    <mergeCell ref="I82:J82"/>
    <mergeCell ref="I27:J27"/>
    <mergeCell ref="I23:J23"/>
    <mergeCell ref="I19:J19"/>
    <mergeCell ref="I201:J201"/>
    <mergeCell ref="D184:I184"/>
    <mergeCell ref="C195:H196"/>
    <mergeCell ref="I195:J196"/>
    <mergeCell ref="C197:H197"/>
    <mergeCell ref="C199:H200"/>
    <mergeCell ref="I199:J200"/>
    <mergeCell ref="C201:H201"/>
    <mergeCell ref="D129:I129"/>
    <mergeCell ref="D111:I111"/>
    <mergeCell ref="C171:C172"/>
    <mergeCell ref="D171:I172"/>
    <mergeCell ref="D119:I119"/>
    <mergeCell ref="D127:I127"/>
    <mergeCell ref="D121:I121"/>
    <mergeCell ref="D131:I131"/>
    <mergeCell ref="D117:I117"/>
    <mergeCell ref="B109:C109"/>
    <mergeCell ref="B134:C134"/>
    <mergeCell ref="B29:C29"/>
    <mergeCell ref="C235:C236"/>
    <mergeCell ref="D235:I236"/>
    <mergeCell ref="B238:C238"/>
    <mergeCell ref="B240:B260"/>
    <mergeCell ref="D240:I240"/>
    <mergeCell ref="D256:I256"/>
    <mergeCell ref="D242:I242"/>
    <mergeCell ref="D252:I252"/>
    <mergeCell ref="D260:I260"/>
    <mergeCell ref="D254:I254"/>
    <mergeCell ref="D248:I248"/>
    <mergeCell ref="D250:I250"/>
    <mergeCell ref="D244:I244"/>
    <mergeCell ref="D246:I246"/>
    <mergeCell ref="B265:B283"/>
    <mergeCell ref="L258:O259"/>
    <mergeCell ref="L267:O268"/>
    <mergeCell ref="D275:I275"/>
    <mergeCell ref="D277:I277"/>
    <mergeCell ref="L279:O282"/>
    <mergeCell ref="D281:I281"/>
    <mergeCell ref="D258:I258"/>
    <mergeCell ref="B263:C263"/>
    <mergeCell ref="D265:I265"/>
    <mergeCell ref="D267:I267"/>
    <mergeCell ref="D269:I269"/>
    <mergeCell ref="D271:I271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2B646-FB48-407C-B53B-6918C546EE2C}">
  <dimension ref="C1:N21"/>
  <sheetViews>
    <sheetView workbookViewId="0"/>
  </sheetViews>
  <sheetFormatPr defaultColWidth="8.88671875" defaultRowHeight="14.4" x14ac:dyDescent="0.3"/>
  <cols>
    <col min="1" max="2" width="8.88671875" style="102"/>
    <col min="3" max="3" width="16.44140625" style="102" customWidth="1"/>
    <col min="4" max="5" width="9.6640625" style="102" customWidth="1"/>
    <col min="6" max="7" width="15.5546875" style="102" customWidth="1"/>
    <col min="8" max="8" width="31.88671875" style="109" customWidth="1"/>
    <col min="9" max="9" width="6.6640625" style="102" bestFit="1" customWidth="1"/>
    <col min="10" max="10" width="8.109375" style="102" bestFit="1" customWidth="1"/>
    <col min="11" max="11" width="5.5546875" style="102" bestFit="1" customWidth="1"/>
    <col min="12" max="12" width="6" style="102" bestFit="1" customWidth="1"/>
    <col min="13" max="13" width="6.6640625" style="102" bestFit="1" customWidth="1"/>
    <col min="14" max="14" width="8.33203125" style="102" bestFit="1" customWidth="1"/>
    <col min="15" max="16384" width="8.88671875" style="102"/>
  </cols>
  <sheetData>
    <row r="1" spans="3:14" ht="18" x14ac:dyDescent="0.3">
      <c r="C1" s="380" t="s">
        <v>188</v>
      </c>
      <c r="D1" s="381"/>
      <c r="E1" s="381"/>
      <c r="F1" s="381"/>
      <c r="G1" s="381"/>
      <c r="H1" s="382"/>
      <c r="I1" s="99"/>
      <c r="J1" s="99"/>
      <c r="K1" s="99"/>
      <c r="L1" s="99"/>
      <c r="M1" s="99"/>
      <c r="N1" s="99"/>
    </row>
    <row r="2" spans="3:14" x14ac:dyDescent="0.3">
      <c r="C2" s="120" t="s">
        <v>189</v>
      </c>
      <c r="D2" s="111" t="s">
        <v>190</v>
      </c>
      <c r="E2" s="111"/>
      <c r="F2" s="111" t="s">
        <v>191</v>
      </c>
      <c r="G2" s="111" t="s">
        <v>192</v>
      </c>
      <c r="H2" s="165" t="s">
        <v>290</v>
      </c>
      <c r="I2" s="111"/>
      <c r="J2" s="111"/>
      <c r="K2" s="112"/>
      <c r="L2" s="111"/>
      <c r="M2" s="111"/>
      <c r="N2" s="111"/>
    </row>
    <row r="3" spans="3:14" x14ac:dyDescent="0.3">
      <c r="C3" s="121">
        <v>44088</v>
      </c>
      <c r="D3" s="113">
        <v>0</v>
      </c>
      <c r="E3" s="127" t="s">
        <v>218</v>
      </c>
      <c r="F3" s="113" t="s">
        <v>106</v>
      </c>
      <c r="G3" s="113"/>
      <c r="H3" s="166"/>
      <c r="I3" s="114"/>
      <c r="J3" s="114"/>
      <c r="K3" s="114"/>
      <c r="L3" s="115"/>
      <c r="M3" s="115"/>
      <c r="N3" s="115"/>
    </row>
    <row r="4" spans="3:14" x14ac:dyDescent="0.3">
      <c r="C4" s="122">
        <v>44088</v>
      </c>
      <c r="D4" s="116">
        <v>0</v>
      </c>
      <c r="E4" s="128" t="s">
        <v>218</v>
      </c>
      <c r="F4" s="116" t="s">
        <v>133</v>
      </c>
      <c r="G4" s="116"/>
      <c r="H4" s="167"/>
      <c r="I4" s="114"/>
      <c r="J4" s="114"/>
      <c r="K4" s="114"/>
      <c r="L4" s="115"/>
      <c r="M4" s="115"/>
      <c r="N4" s="115"/>
    </row>
    <row r="5" spans="3:14" x14ac:dyDescent="0.3">
      <c r="C5" s="123">
        <v>44089</v>
      </c>
      <c r="D5" s="102">
        <v>1</v>
      </c>
      <c r="E5" s="129" t="s">
        <v>219</v>
      </c>
      <c r="F5" s="102" t="s">
        <v>8</v>
      </c>
      <c r="H5" s="168">
        <v>30</v>
      </c>
      <c r="I5" s="117"/>
      <c r="J5" s="117"/>
      <c r="K5" s="117"/>
      <c r="L5" s="118"/>
      <c r="M5" s="118"/>
      <c r="N5" s="118"/>
    </row>
    <row r="6" spans="3:14" x14ac:dyDescent="0.3">
      <c r="C6" s="123">
        <v>44090</v>
      </c>
      <c r="D6" s="102">
        <v>2</v>
      </c>
      <c r="E6" s="129" t="s">
        <v>220</v>
      </c>
      <c r="F6" s="102" t="s">
        <v>8</v>
      </c>
      <c r="H6" s="168">
        <v>30</v>
      </c>
      <c r="I6" s="117"/>
      <c r="J6" s="117"/>
      <c r="K6" s="117"/>
      <c r="L6" s="118"/>
      <c r="M6" s="118"/>
      <c r="N6" s="118"/>
    </row>
    <row r="7" spans="3:14" x14ac:dyDescent="0.3">
      <c r="C7" s="123">
        <v>44091</v>
      </c>
      <c r="D7" s="102">
        <v>3</v>
      </c>
      <c r="E7" s="129" t="s">
        <v>221</v>
      </c>
      <c r="F7" s="102" t="s">
        <v>8</v>
      </c>
      <c r="H7" s="168">
        <v>30</v>
      </c>
      <c r="I7" s="117"/>
      <c r="J7" s="117"/>
      <c r="K7" s="117"/>
      <c r="L7" s="118"/>
      <c r="M7" s="118"/>
      <c r="N7" s="118"/>
    </row>
    <row r="8" spans="3:14" x14ac:dyDescent="0.3">
      <c r="C8" s="123">
        <v>44092</v>
      </c>
      <c r="D8" s="102">
        <v>4</v>
      </c>
      <c r="E8" s="129" t="s">
        <v>222</v>
      </c>
      <c r="F8" s="102" t="s">
        <v>134</v>
      </c>
      <c r="H8" s="168">
        <v>29</v>
      </c>
      <c r="I8" s="117"/>
      <c r="J8" s="117"/>
      <c r="K8" s="117"/>
      <c r="L8" s="118"/>
      <c r="M8" s="118"/>
      <c r="N8" s="118"/>
    </row>
    <row r="9" spans="3:14" x14ac:dyDescent="0.3">
      <c r="C9" s="123">
        <v>44093</v>
      </c>
      <c r="D9" s="102">
        <v>5</v>
      </c>
      <c r="E9" s="129" t="s">
        <v>223</v>
      </c>
      <c r="F9" s="102" t="s">
        <v>134</v>
      </c>
      <c r="H9" s="168">
        <v>29</v>
      </c>
      <c r="I9" s="117"/>
      <c r="J9" s="117"/>
      <c r="K9" s="117"/>
      <c r="L9" s="118"/>
      <c r="M9" s="118"/>
      <c r="N9" s="118"/>
    </row>
    <row r="10" spans="3:14" x14ac:dyDescent="0.3">
      <c r="C10" s="123">
        <v>44094</v>
      </c>
      <c r="D10" s="102">
        <v>6</v>
      </c>
      <c r="E10" s="129" t="s">
        <v>224</v>
      </c>
      <c r="F10" s="102" t="s">
        <v>8</v>
      </c>
      <c r="H10" s="168">
        <v>17</v>
      </c>
      <c r="I10" s="117"/>
      <c r="J10" s="117"/>
      <c r="K10" s="117"/>
      <c r="L10" s="118"/>
      <c r="M10" s="118"/>
      <c r="N10" s="118"/>
    </row>
    <row r="11" spans="3:14" x14ac:dyDescent="0.3">
      <c r="C11" s="123">
        <v>44095</v>
      </c>
      <c r="D11" s="102">
        <v>7</v>
      </c>
      <c r="E11" s="129" t="s">
        <v>218</v>
      </c>
      <c r="F11" s="102" t="s">
        <v>18</v>
      </c>
      <c r="H11" s="168">
        <v>43</v>
      </c>
      <c r="I11" s="117"/>
      <c r="J11" s="117"/>
      <c r="K11" s="117"/>
      <c r="L11" s="118"/>
      <c r="M11" s="118"/>
      <c r="N11" s="118"/>
    </row>
    <row r="12" spans="3:14" x14ac:dyDescent="0.3">
      <c r="C12" s="123">
        <v>44096</v>
      </c>
      <c r="D12" s="102">
        <v>8</v>
      </c>
      <c r="E12" s="129" t="s">
        <v>219</v>
      </c>
      <c r="F12" s="102" t="s">
        <v>18</v>
      </c>
      <c r="H12" s="168">
        <v>43</v>
      </c>
      <c r="I12" s="117"/>
      <c r="J12" s="117"/>
      <c r="K12" s="117"/>
      <c r="L12" s="118"/>
      <c r="M12" s="118"/>
      <c r="N12" s="118"/>
    </row>
    <row r="13" spans="3:14" x14ac:dyDescent="0.3">
      <c r="C13" s="123">
        <v>44097</v>
      </c>
      <c r="D13" s="102">
        <v>9</v>
      </c>
      <c r="E13" s="129" t="s">
        <v>220</v>
      </c>
      <c r="F13" s="102" t="s">
        <v>103</v>
      </c>
      <c r="H13" s="168">
        <v>20</v>
      </c>
      <c r="I13" s="117"/>
      <c r="J13" s="117"/>
      <c r="K13" s="117"/>
      <c r="L13" s="118"/>
      <c r="M13" s="118"/>
      <c r="N13" s="118"/>
    </row>
    <row r="14" spans="3:14" x14ac:dyDescent="0.3">
      <c r="C14" s="123">
        <v>44098</v>
      </c>
      <c r="D14" s="102">
        <v>10</v>
      </c>
      <c r="E14" s="129" t="s">
        <v>221</v>
      </c>
      <c r="F14" s="102" t="s">
        <v>103</v>
      </c>
      <c r="H14" s="168">
        <v>20</v>
      </c>
      <c r="I14" s="117"/>
      <c r="J14" s="117"/>
      <c r="K14" s="117"/>
      <c r="L14" s="118"/>
      <c r="M14" s="118"/>
      <c r="N14" s="118"/>
    </row>
    <row r="15" spans="3:14" x14ac:dyDescent="0.3">
      <c r="C15" s="123">
        <v>44099</v>
      </c>
      <c r="D15" s="102">
        <v>11</v>
      </c>
      <c r="E15" s="129" t="s">
        <v>222</v>
      </c>
      <c r="F15" s="102" t="s">
        <v>103</v>
      </c>
      <c r="H15" s="168">
        <v>20</v>
      </c>
      <c r="I15" s="117"/>
      <c r="J15" s="117"/>
      <c r="K15" s="117"/>
      <c r="L15" s="118"/>
      <c r="M15" s="118"/>
      <c r="N15" s="118"/>
    </row>
    <row r="16" spans="3:14" x14ac:dyDescent="0.3">
      <c r="C16" s="123">
        <v>44100</v>
      </c>
      <c r="D16" s="102">
        <v>12</v>
      </c>
      <c r="E16" s="129" t="s">
        <v>223</v>
      </c>
      <c r="F16" s="118" t="s">
        <v>137</v>
      </c>
      <c r="G16" s="118"/>
      <c r="H16" s="168">
        <v>18</v>
      </c>
      <c r="I16" s="117"/>
      <c r="J16" s="117"/>
      <c r="K16" s="117"/>
      <c r="L16" s="118"/>
      <c r="M16" s="118"/>
      <c r="N16" s="118"/>
    </row>
    <row r="17" spans="3:14" x14ac:dyDescent="0.3">
      <c r="C17" s="123">
        <v>44101</v>
      </c>
      <c r="D17" s="102">
        <v>13</v>
      </c>
      <c r="E17" s="129" t="s">
        <v>224</v>
      </c>
      <c r="F17" s="102" t="s">
        <v>137</v>
      </c>
      <c r="H17" s="168">
        <v>18</v>
      </c>
      <c r="I17" s="117"/>
      <c r="J17" s="117"/>
      <c r="K17" s="117"/>
      <c r="L17" s="118"/>
      <c r="M17" s="118"/>
      <c r="N17" s="118"/>
    </row>
    <row r="18" spans="3:14" x14ac:dyDescent="0.3">
      <c r="C18" s="123">
        <v>44102</v>
      </c>
      <c r="D18" s="102">
        <v>14</v>
      </c>
      <c r="E18" s="129" t="s">
        <v>218</v>
      </c>
      <c r="F18" s="102" t="s">
        <v>8</v>
      </c>
      <c r="H18" s="168">
        <v>17</v>
      </c>
      <c r="I18" s="117"/>
      <c r="J18" s="117"/>
      <c r="K18" s="117"/>
      <c r="L18" s="118"/>
      <c r="M18" s="118"/>
      <c r="N18" s="118"/>
    </row>
    <row r="19" spans="3:14" x14ac:dyDescent="0.3">
      <c r="C19" s="123">
        <v>44103</v>
      </c>
      <c r="D19" s="102">
        <v>15</v>
      </c>
      <c r="E19" s="129" t="s">
        <v>219</v>
      </c>
      <c r="F19" s="102" t="s">
        <v>133</v>
      </c>
      <c r="H19" s="168"/>
      <c r="I19" s="117"/>
      <c r="J19" s="117"/>
      <c r="K19" s="117"/>
      <c r="L19" s="118"/>
      <c r="M19" s="118"/>
      <c r="N19" s="118"/>
    </row>
    <row r="20" spans="3:14" x14ac:dyDescent="0.3">
      <c r="C20" s="124">
        <v>44104</v>
      </c>
      <c r="D20" s="119">
        <v>16</v>
      </c>
      <c r="E20" s="128" t="s">
        <v>220</v>
      </c>
      <c r="F20" s="119" t="s">
        <v>106</v>
      </c>
      <c r="G20" s="119"/>
      <c r="H20" s="169"/>
    </row>
    <row r="21" spans="3:14" x14ac:dyDescent="0.3">
      <c r="H21" s="109">
        <f>SUM(H5:H20)</f>
        <v>364</v>
      </c>
    </row>
  </sheetData>
  <mergeCells count="1">
    <mergeCell ref="C1:H1"/>
  </mergeCells>
  <phoneticPr fontId="27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7B2E0-8D60-4476-A531-F4EF2D4C37D7}">
  <sheetPr>
    <pageSetUpPr fitToPage="1"/>
  </sheetPr>
  <dimension ref="B2:O17"/>
  <sheetViews>
    <sheetView workbookViewId="0">
      <selection activeCell="H21" sqref="H21"/>
    </sheetView>
  </sheetViews>
  <sheetFormatPr defaultColWidth="9.109375" defaultRowHeight="14.25" customHeight="1" x14ac:dyDescent="0.3"/>
  <cols>
    <col min="1" max="13" width="9.109375" style="190"/>
    <col min="14" max="14" width="9.109375" style="190" customWidth="1"/>
    <col min="15" max="16384" width="9.109375" style="190"/>
  </cols>
  <sheetData>
    <row r="2" spans="2:15" ht="14.25" customHeight="1" x14ac:dyDescent="0.3">
      <c r="B2" s="396" t="s">
        <v>326</v>
      </c>
      <c r="C2" s="396"/>
      <c r="D2" s="396" t="s">
        <v>327</v>
      </c>
      <c r="E2" s="396"/>
      <c r="F2" s="396" t="s">
        <v>328</v>
      </c>
      <c r="G2" s="396"/>
      <c r="H2" s="396" t="s">
        <v>329</v>
      </c>
      <c r="I2" s="396"/>
      <c r="J2" s="396" t="s">
        <v>330</v>
      </c>
      <c r="K2" s="396"/>
      <c r="L2" s="396" t="s">
        <v>331</v>
      </c>
      <c r="M2" s="396"/>
      <c r="N2" s="396" t="s">
        <v>332</v>
      </c>
      <c r="O2" s="396"/>
    </row>
    <row r="3" spans="2:15" ht="14.25" customHeight="1" x14ac:dyDescent="0.3">
      <c r="B3" s="388">
        <v>44809</v>
      </c>
      <c r="C3" s="389"/>
      <c r="D3" s="388">
        <v>44810</v>
      </c>
      <c r="E3" s="389"/>
      <c r="F3" s="392">
        <v>44811</v>
      </c>
      <c r="G3" s="393"/>
      <c r="H3" s="392">
        <v>44812</v>
      </c>
      <c r="I3" s="393"/>
      <c r="J3" s="392">
        <v>44813</v>
      </c>
      <c r="K3" s="393"/>
      <c r="L3" s="392">
        <v>44814</v>
      </c>
      <c r="M3" s="393"/>
      <c r="N3" s="392">
        <v>44815</v>
      </c>
      <c r="O3" s="393"/>
    </row>
    <row r="4" spans="2:15" ht="14.25" customHeight="1" x14ac:dyDescent="0.3">
      <c r="B4" s="390"/>
      <c r="C4" s="391"/>
      <c r="D4" s="390"/>
      <c r="E4" s="391"/>
      <c r="F4" s="394"/>
      <c r="G4" s="395"/>
      <c r="H4" s="394"/>
      <c r="I4" s="395"/>
      <c r="J4" s="394"/>
      <c r="K4" s="395"/>
      <c r="L4" s="394"/>
      <c r="M4" s="395"/>
      <c r="N4" s="394"/>
      <c r="O4" s="395"/>
    </row>
    <row r="5" spans="2:15" ht="14.25" customHeight="1" x14ac:dyDescent="0.3">
      <c r="B5" s="383"/>
      <c r="C5" s="383"/>
      <c r="D5" s="383"/>
      <c r="E5" s="383"/>
      <c r="F5" s="383"/>
      <c r="G5" s="383"/>
      <c r="H5" s="383"/>
      <c r="I5" s="383"/>
      <c r="J5" s="383" t="s">
        <v>65</v>
      </c>
      <c r="K5" s="383"/>
      <c r="L5" s="383" t="s">
        <v>65</v>
      </c>
      <c r="M5" s="383"/>
      <c r="N5" s="383" t="s">
        <v>65</v>
      </c>
      <c r="O5" s="383"/>
    </row>
    <row r="7" spans="2:15" ht="14.25" customHeight="1" x14ac:dyDescent="0.3">
      <c r="B7" s="392">
        <v>44816</v>
      </c>
      <c r="C7" s="393"/>
      <c r="D7" s="392">
        <v>44817</v>
      </c>
      <c r="E7" s="393"/>
      <c r="F7" s="392">
        <v>44818</v>
      </c>
      <c r="G7" s="393"/>
      <c r="H7" s="384">
        <v>44819</v>
      </c>
      <c r="I7" s="385"/>
      <c r="J7" s="384">
        <v>44820</v>
      </c>
      <c r="K7" s="385"/>
      <c r="L7" s="384">
        <v>44821</v>
      </c>
      <c r="M7" s="385"/>
      <c r="N7" s="384">
        <v>44822</v>
      </c>
      <c r="O7" s="385"/>
    </row>
    <row r="8" spans="2:15" ht="14.25" customHeight="1" x14ac:dyDescent="0.3">
      <c r="B8" s="394"/>
      <c r="C8" s="395"/>
      <c r="D8" s="394"/>
      <c r="E8" s="395"/>
      <c r="F8" s="394"/>
      <c r="G8" s="395"/>
      <c r="H8" s="386"/>
      <c r="I8" s="387"/>
      <c r="J8" s="386"/>
      <c r="K8" s="387"/>
      <c r="L8" s="386"/>
      <c r="M8" s="387"/>
      <c r="N8" s="386"/>
      <c r="O8" s="387"/>
    </row>
    <row r="9" spans="2:15" ht="14.25" customHeight="1" x14ac:dyDescent="0.3">
      <c r="B9" s="383" t="s">
        <v>65</v>
      </c>
      <c r="C9" s="383"/>
      <c r="D9" s="383"/>
      <c r="E9" s="383"/>
      <c r="F9" s="383" t="s">
        <v>175</v>
      </c>
      <c r="G9" s="383"/>
      <c r="H9" s="383" t="s">
        <v>175</v>
      </c>
      <c r="I9" s="383"/>
      <c r="J9" s="383" t="s">
        <v>175</v>
      </c>
      <c r="K9" s="383"/>
      <c r="L9" s="383"/>
      <c r="M9" s="383"/>
      <c r="N9" s="383" t="s">
        <v>333</v>
      </c>
      <c r="O9" s="383"/>
    </row>
    <row r="11" spans="2:15" ht="14.25" customHeight="1" x14ac:dyDescent="0.3">
      <c r="B11" s="384">
        <v>44823</v>
      </c>
      <c r="C11" s="385"/>
      <c r="D11" s="384">
        <v>44824</v>
      </c>
      <c r="E11" s="385"/>
      <c r="F11" s="384">
        <v>44825</v>
      </c>
      <c r="G11" s="385"/>
      <c r="H11" s="384">
        <v>44826</v>
      </c>
      <c r="I11" s="385"/>
      <c r="J11" s="384">
        <v>44827</v>
      </c>
      <c r="K11" s="385"/>
      <c r="L11" s="384">
        <v>44828</v>
      </c>
      <c r="M11" s="385"/>
      <c r="N11" s="384">
        <v>44829</v>
      </c>
      <c r="O11" s="385"/>
    </row>
    <row r="12" spans="2:15" ht="14.25" customHeight="1" x14ac:dyDescent="0.3">
      <c r="B12" s="386"/>
      <c r="C12" s="387"/>
      <c r="D12" s="386"/>
      <c r="E12" s="387"/>
      <c r="F12" s="386"/>
      <c r="G12" s="387"/>
      <c r="H12" s="386"/>
      <c r="I12" s="387"/>
      <c r="J12" s="386"/>
      <c r="K12" s="387"/>
      <c r="L12" s="386"/>
      <c r="M12" s="387"/>
      <c r="N12" s="386"/>
      <c r="O12" s="387"/>
    </row>
    <row r="13" spans="2:15" ht="14.25" customHeight="1" x14ac:dyDescent="0.3">
      <c r="B13" s="383" t="s">
        <v>333</v>
      </c>
      <c r="C13" s="383"/>
      <c r="D13" s="383" t="s">
        <v>333</v>
      </c>
      <c r="E13" s="383"/>
      <c r="F13" s="383" t="s">
        <v>333</v>
      </c>
      <c r="G13" s="383"/>
      <c r="H13" s="383" t="s">
        <v>333</v>
      </c>
      <c r="I13" s="383"/>
      <c r="J13" s="383"/>
      <c r="K13" s="383"/>
      <c r="L13" s="383" t="s">
        <v>334</v>
      </c>
      <c r="M13" s="383"/>
      <c r="N13" s="383" t="s">
        <v>334</v>
      </c>
      <c r="O13" s="383"/>
    </row>
    <row r="15" spans="2:15" ht="14.25" customHeight="1" x14ac:dyDescent="0.3">
      <c r="B15" s="384">
        <v>44830</v>
      </c>
      <c r="C15" s="385"/>
      <c r="D15" s="388">
        <v>44831</v>
      </c>
      <c r="E15" s="389"/>
      <c r="F15" s="388">
        <v>44832</v>
      </c>
      <c r="G15" s="389"/>
      <c r="H15" s="388">
        <v>44833</v>
      </c>
      <c r="I15" s="389"/>
      <c r="J15" s="388">
        <v>44834</v>
      </c>
      <c r="K15" s="389"/>
      <c r="L15" s="388">
        <v>44835</v>
      </c>
      <c r="M15" s="389"/>
      <c r="N15" s="388">
        <v>44836</v>
      </c>
      <c r="O15" s="389"/>
    </row>
    <row r="16" spans="2:15" ht="14.25" customHeight="1" x14ac:dyDescent="0.3">
      <c r="B16" s="386"/>
      <c r="C16" s="387"/>
      <c r="D16" s="390"/>
      <c r="E16" s="391"/>
      <c r="F16" s="390"/>
      <c r="G16" s="391"/>
      <c r="H16" s="390"/>
      <c r="I16" s="391"/>
      <c r="J16" s="390"/>
      <c r="K16" s="391"/>
      <c r="L16" s="390"/>
      <c r="M16" s="391"/>
      <c r="N16" s="390"/>
      <c r="O16" s="391"/>
    </row>
    <row r="17" spans="2:15" ht="14.25" customHeight="1" x14ac:dyDescent="0.3"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</row>
  </sheetData>
  <mergeCells count="63">
    <mergeCell ref="N2:O2"/>
    <mergeCell ref="B3:C4"/>
    <mergeCell ref="D3:E4"/>
    <mergeCell ref="F3:G4"/>
    <mergeCell ref="H3:I4"/>
    <mergeCell ref="J3:K4"/>
    <mergeCell ref="L3:M4"/>
    <mergeCell ref="N3:O4"/>
    <mergeCell ref="B2:C2"/>
    <mergeCell ref="D2:E2"/>
    <mergeCell ref="F2:G2"/>
    <mergeCell ref="H2:I2"/>
    <mergeCell ref="J2:K2"/>
    <mergeCell ref="L2:M2"/>
    <mergeCell ref="N5:O5"/>
    <mergeCell ref="B7:C8"/>
    <mergeCell ref="D7:E8"/>
    <mergeCell ref="F7:G8"/>
    <mergeCell ref="H7:I8"/>
    <mergeCell ref="J7:K8"/>
    <mergeCell ref="L7:M8"/>
    <mergeCell ref="N7:O8"/>
    <mergeCell ref="B5:C5"/>
    <mergeCell ref="D5:E5"/>
    <mergeCell ref="F5:G5"/>
    <mergeCell ref="H5:I5"/>
    <mergeCell ref="J5:K5"/>
    <mergeCell ref="L5:M5"/>
    <mergeCell ref="N9:O9"/>
    <mergeCell ref="B11:C12"/>
    <mergeCell ref="D11:E12"/>
    <mergeCell ref="F11:G12"/>
    <mergeCell ref="H11:I12"/>
    <mergeCell ref="J11:K12"/>
    <mergeCell ref="L11:M12"/>
    <mergeCell ref="N11:O12"/>
    <mergeCell ref="B9:C9"/>
    <mergeCell ref="D9:E9"/>
    <mergeCell ref="F9:G9"/>
    <mergeCell ref="H9:I9"/>
    <mergeCell ref="J9:K9"/>
    <mergeCell ref="L9:M9"/>
    <mergeCell ref="N13:O13"/>
    <mergeCell ref="B15:C16"/>
    <mergeCell ref="D15:E16"/>
    <mergeCell ref="F15:G16"/>
    <mergeCell ref="H15:I16"/>
    <mergeCell ref="J15:K16"/>
    <mergeCell ref="L15:M16"/>
    <mergeCell ref="N15:O16"/>
    <mergeCell ref="B13:C13"/>
    <mergeCell ref="D13:E13"/>
    <mergeCell ref="F13:G13"/>
    <mergeCell ref="H13:I13"/>
    <mergeCell ref="J13:K13"/>
    <mergeCell ref="L13:M13"/>
    <mergeCell ref="N17:O17"/>
    <mergeCell ref="B17:C17"/>
    <mergeCell ref="D17:E17"/>
    <mergeCell ref="F17:G17"/>
    <mergeCell ref="H17:I17"/>
    <mergeCell ref="J17:K17"/>
    <mergeCell ref="L17:M17"/>
  </mergeCells>
  <pageMargins left="0.7" right="0.7" top="0.75" bottom="0.75" header="0.3" footer="0.3"/>
  <pageSetup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11</vt:i4>
      </vt:variant>
    </vt:vector>
  </HeadingPairs>
  <TitlesOfParts>
    <vt:vector size="11" baseType="lpstr">
      <vt:lpstr>Naslovna stran</vt:lpstr>
      <vt:lpstr>Hoteli, prevozi, hrana</vt:lpstr>
      <vt:lpstr>Arhiv (prevozi)</vt:lpstr>
      <vt:lpstr>Arhiv (hoteli)</vt:lpstr>
      <vt:lpstr>Arhiv (hrana)</vt:lpstr>
      <vt:lpstr>Arhiv (ogledi)</vt:lpstr>
      <vt:lpstr>Celotni načrt</vt:lpstr>
      <vt:lpstr>Arhiv (hoteli 2)</vt:lpstr>
      <vt:lpstr>Koledar</vt:lpstr>
      <vt:lpstr>Arhiv (celotni načrt)</vt:lpstr>
      <vt:lpstr>Long-term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Manohin</dc:creator>
  <cp:lastModifiedBy>Jan Manohin</cp:lastModifiedBy>
  <cp:lastPrinted>2022-06-05T14:43:40Z</cp:lastPrinted>
  <dcterms:created xsi:type="dcterms:W3CDTF">2020-03-03T07:34:25Z</dcterms:created>
  <dcterms:modified xsi:type="dcterms:W3CDTF">2022-12-20T08:12:13Z</dcterms:modified>
</cp:coreProperties>
</file>